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shappley_ned_epa_gov/Documents/"/>
    </mc:Choice>
  </mc:AlternateContent>
  <xr:revisionPtr revIDLastSave="0" documentId="8_{DA5F7CC2-5129-47AE-8D9F-ABDECBEF1442}" xr6:coauthVersionLast="36" xr6:coauthVersionMax="36" xr10:uidLastSave="{00000000-0000-0000-0000-000000000000}"/>
  <bookViews>
    <workbookView xWindow="0" yWindow="0" windowWidth="13600" windowHeight="5020" firstSheet="24" activeTab="28" xr2:uid="{00000000-000D-0000-FFFF-FFFF00000000}"/>
  </bookViews>
  <sheets>
    <sheet name="11_13_2018" sheetId="7" r:id="rId1"/>
    <sheet name="11_16_2018" sheetId="8" r:id="rId2"/>
    <sheet name="11_19_2018" sheetId="9" r:id="rId3"/>
    <sheet name="11_23_2018" sheetId="10" r:id="rId4"/>
    <sheet name="11_25_2018" sheetId="11" r:id="rId5"/>
    <sheet name="11_28_2018" sheetId="12" r:id="rId6"/>
    <sheet name="12_01_2018" sheetId="13" r:id="rId7"/>
    <sheet name="12_06_2018" sheetId="14" r:id="rId8"/>
    <sheet name="12_07_2018" sheetId="15" r:id="rId9"/>
    <sheet name="12_10_2018" sheetId="16" r:id="rId10"/>
    <sheet name="12_13_2018" sheetId="17" r:id="rId11"/>
    <sheet name="12_16_2018" sheetId="18" r:id="rId12"/>
    <sheet name="12_19_2018" sheetId="19" r:id="rId13"/>
    <sheet name="12_22_2018" sheetId="20" r:id="rId14"/>
    <sheet name="12_26_2018" sheetId="27" r:id="rId15"/>
    <sheet name="12_28_2018" sheetId="28" r:id="rId16"/>
    <sheet name="01_02_2019" sheetId="21" r:id="rId17"/>
    <sheet name="01_03_2019" sheetId="22" r:id="rId18"/>
    <sheet name="01_06_2019" sheetId="23" r:id="rId19"/>
    <sheet name="01_09_2019" sheetId="24" r:id="rId20"/>
    <sheet name="01_12_2019" sheetId="25" r:id="rId21"/>
    <sheet name="01_15_2019" sheetId="34" r:id="rId22"/>
    <sheet name="01_17_2019" sheetId="35" r:id="rId23"/>
    <sheet name="01_22_2019" sheetId="36" r:id="rId24"/>
    <sheet name="01_24_2019" sheetId="37" r:id="rId25"/>
    <sheet name="01_27_2019" sheetId="38" r:id="rId26"/>
    <sheet name="02_01_2019" sheetId="39" r:id="rId27"/>
    <sheet name="02_02_2019" sheetId="40" r:id="rId28"/>
    <sheet name="02_05_2019" sheetId="44" r:id="rId29"/>
    <sheet name="02_08_2019" sheetId="41" r:id="rId30"/>
    <sheet name="02_11_2019" sheetId="42" r:id="rId3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42" l="1"/>
  <c r="E12" i="42"/>
  <c r="G11" i="42"/>
  <c r="E11" i="42"/>
  <c r="G10" i="42"/>
  <c r="E10" i="42"/>
  <c r="D9" i="42"/>
  <c r="E9" i="42" s="1"/>
  <c r="G9" i="42" s="1"/>
  <c r="G13" i="42" s="1"/>
  <c r="G7" i="42"/>
  <c r="E7" i="42"/>
  <c r="G6" i="42"/>
  <c r="E6" i="42"/>
  <c r="G5" i="42"/>
  <c r="E5" i="42"/>
  <c r="G4" i="42"/>
  <c r="G8" i="42" s="1"/>
  <c r="E4" i="42"/>
  <c r="E12" i="41"/>
  <c r="G12" i="41" s="1"/>
  <c r="G11" i="41"/>
  <c r="E11" i="41"/>
  <c r="E10" i="41"/>
  <c r="G10" i="41" s="1"/>
  <c r="G9" i="41"/>
  <c r="E9" i="41"/>
  <c r="D9" i="41"/>
  <c r="G7" i="41"/>
  <c r="E7" i="41"/>
  <c r="E6" i="41"/>
  <c r="G6" i="41" s="1"/>
  <c r="G5" i="41"/>
  <c r="E5" i="41"/>
  <c r="E4" i="41"/>
  <c r="G4" i="41" s="1"/>
  <c r="G12" i="44"/>
  <c r="E12" i="44"/>
  <c r="G11" i="44"/>
  <c r="E11" i="44"/>
  <c r="G10" i="44"/>
  <c r="E10" i="44"/>
  <c r="D9" i="44"/>
  <c r="E9" i="44" s="1"/>
  <c r="G9" i="44" s="1"/>
  <c r="G13" i="44" s="1"/>
  <c r="G7" i="44"/>
  <c r="E7" i="44"/>
  <c r="G6" i="44"/>
  <c r="E6" i="44"/>
  <c r="G5" i="44"/>
  <c r="E5" i="44"/>
  <c r="G4" i="44"/>
  <c r="G8" i="44" s="1"/>
  <c r="E4" i="44"/>
  <c r="E12" i="40"/>
  <c r="G12" i="40" s="1"/>
  <c r="G11" i="40"/>
  <c r="E11" i="40"/>
  <c r="E10" i="40"/>
  <c r="G10" i="40" s="1"/>
  <c r="G9" i="40"/>
  <c r="E9" i="40"/>
  <c r="D9" i="40"/>
  <c r="G7" i="40"/>
  <c r="E7" i="40"/>
  <c r="E6" i="40"/>
  <c r="G6" i="40" s="1"/>
  <c r="G5" i="40"/>
  <c r="E5" i="40"/>
  <c r="E4" i="40"/>
  <c r="G4" i="40" s="1"/>
  <c r="G8" i="40" s="1"/>
  <c r="E12" i="39"/>
  <c r="G12" i="39" s="1"/>
  <c r="G11" i="39"/>
  <c r="E11" i="39"/>
  <c r="E10" i="39"/>
  <c r="G10" i="39" s="1"/>
  <c r="G9" i="39"/>
  <c r="E9" i="39"/>
  <c r="D9" i="39"/>
  <c r="G7" i="39"/>
  <c r="E7" i="39"/>
  <c r="E6" i="39"/>
  <c r="G6" i="39" s="1"/>
  <c r="G5" i="39"/>
  <c r="E5" i="39"/>
  <c r="E4" i="39"/>
  <c r="G4" i="39" s="1"/>
  <c r="E12" i="38"/>
  <c r="G12" i="38" s="1"/>
  <c r="G11" i="38"/>
  <c r="E11" i="38"/>
  <c r="G10" i="38"/>
  <c r="E10" i="38"/>
  <c r="D9" i="38"/>
  <c r="E9" i="38" s="1"/>
  <c r="G9" i="38" s="1"/>
  <c r="G13" i="38" s="1"/>
  <c r="G7" i="38"/>
  <c r="E7" i="38"/>
  <c r="G6" i="38"/>
  <c r="E6" i="38"/>
  <c r="G5" i="38"/>
  <c r="E5" i="38"/>
  <c r="G4" i="38"/>
  <c r="G8" i="38" s="1"/>
  <c r="E4" i="38"/>
  <c r="E12" i="37"/>
  <c r="G12" i="37" s="1"/>
  <c r="G11" i="37"/>
  <c r="E11" i="37"/>
  <c r="E10" i="37"/>
  <c r="G10" i="37" s="1"/>
  <c r="G9" i="37"/>
  <c r="E9" i="37"/>
  <c r="D9" i="37"/>
  <c r="G7" i="37"/>
  <c r="E7" i="37"/>
  <c r="E6" i="37"/>
  <c r="G6" i="37" s="1"/>
  <c r="G5" i="37"/>
  <c r="E5" i="37"/>
  <c r="E4" i="37"/>
  <c r="G4" i="37" s="1"/>
  <c r="G8" i="37" s="1"/>
  <c r="E12" i="36"/>
  <c r="G12" i="36" s="1"/>
  <c r="G11" i="36"/>
  <c r="E11" i="36"/>
  <c r="E10" i="36"/>
  <c r="G10" i="36" s="1"/>
  <c r="G9" i="36"/>
  <c r="G13" i="36" s="1"/>
  <c r="E9" i="36"/>
  <c r="D9" i="36"/>
  <c r="G7" i="36"/>
  <c r="E7" i="36"/>
  <c r="E6" i="36"/>
  <c r="G6" i="36" s="1"/>
  <c r="G5" i="36"/>
  <c r="E5" i="36"/>
  <c r="E4" i="36"/>
  <c r="G4" i="36" s="1"/>
  <c r="E12" i="35"/>
  <c r="G12" i="35" s="1"/>
  <c r="G11" i="35"/>
  <c r="E11" i="35"/>
  <c r="E10" i="35"/>
  <c r="G10" i="35" s="1"/>
  <c r="G9" i="35"/>
  <c r="E9" i="35"/>
  <c r="D9" i="35"/>
  <c r="G7" i="35"/>
  <c r="E7" i="35"/>
  <c r="E6" i="35"/>
  <c r="G6" i="35" s="1"/>
  <c r="G5" i="35"/>
  <c r="E5" i="35"/>
  <c r="E4" i="35"/>
  <c r="G4" i="35" s="1"/>
  <c r="E12" i="34"/>
  <c r="G12" i="34" s="1"/>
  <c r="G11" i="34"/>
  <c r="E11" i="34"/>
  <c r="E10" i="34"/>
  <c r="G10" i="34" s="1"/>
  <c r="D9" i="34"/>
  <c r="E9" i="34" s="1"/>
  <c r="G9" i="34" s="1"/>
  <c r="G7" i="34"/>
  <c r="E7" i="34"/>
  <c r="E6" i="34"/>
  <c r="G6" i="34" s="1"/>
  <c r="G5" i="34"/>
  <c r="E5" i="34"/>
  <c r="E4" i="34"/>
  <c r="G4" i="34" s="1"/>
  <c r="E12" i="25"/>
  <c r="G12" i="25" s="1"/>
  <c r="G11" i="25"/>
  <c r="E11" i="25"/>
  <c r="E10" i="25"/>
  <c r="G10" i="25" s="1"/>
  <c r="G9" i="25"/>
  <c r="E9" i="25"/>
  <c r="D9" i="25"/>
  <c r="G7" i="25"/>
  <c r="E7" i="25"/>
  <c r="E6" i="25"/>
  <c r="G6" i="25" s="1"/>
  <c r="G5" i="25"/>
  <c r="E5" i="25"/>
  <c r="E4" i="25"/>
  <c r="G4" i="25" s="1"/>
  <c r="G8" i="25" s="1"/>
  <c r="G12" i="24"/>
  <c r="E12" i="24"/>
  <c r="G11" i="24"/>
  <c r="E11" i="24"/>
  <c r="G10" i="24"/>
  <c r="E10" i="24"/>
  <c r="D9" i="24"/>
  <c r="E9" i="24" s="1"/>
  <c r="G9" i="24" s="1"/>
  <c r="G13" i="24" s="1"/>
  <c r="G7" i="24"/>
  <c r="E7" i="24"/>
  <c r="G6" i="24"/>
  <c r="E6" i="24"/>
  <c r="G5" i="24"/>
  <c r="E5" i="24"/>
  <c r="G4" i="24"/>
  <c r="G8" i="24" s="1"/>
  <c r="E4" i="24"/>
  <c r="E12" i="23"/>
  <c r="G12" i="23" s="1"/>
  <c r="G11" i="23"/>
  <c r="E11" i="23"/>
  <c r="E10" i="23"/>
  <c r="G10" i="23" s="1"/>
  <c r="G9" i="23"/>
  <c r="E9" i="23"/>
  <c r="D9" i="23"/>
  <c r="G7" i="23"/>
  <c r="E7" i="23"/>
  <c r="E6" i="23"/>
  <c r="G6" i="23" s="1"/>
  <c r="G5" i="23"/>
  <c r="E5" i="23"/>
  <c r="E4" i="23"/>
  <c r="G4" i="23" s="1"/>
  <c r="G8" i="23" s="1"/>
  <c r="G12" i="22"/>
  <c r="E12" i="22"/>
  <c r="G11" i="22"/>
  <c r="E11" i="22"/>
  <c r="G10" i="22"/>
  <c r="E10" i="22"/>
  <c r="D9" i="22"/>
  <c r="E9" i="22" s="1"/>
  <c r="G9" i="22" s="1"/>
  <c r="G13" i="22" s="1"/>
  <c r="G7" i="22"/>
  <c r="E7" i="22"/>
  <c r="G6" i="22"/>
  <c r="E6" i="22"/>
  <c r="G5" i="22"/>
  <c r="E5" i="22"/>
  <c r="G4" i="22"/>
  <c r="G8" i="22" s="1"/>
  <c r="E4" i="22"/>
  <c r="E12" i="21"/>
  <c r="G12" i="21" s="1"/>
  <c r="G11" i="21"/>
  <c r="E11" i="21"/>
  <c r="E10" i="21"/>
  <c r="G10" i="21" s="1"/>
  <c r="G9" i="21"/>
  <c r="E9" i="21"/>
  <c r="D9" i="21"/>
  <c r="G7" i="21"/>
  <c r="E7" i="21"/>
  <c r="E6" i="21"/>
  <c r="G6" i="21" s="1"/>
  <c r="G5" i="21"/>
  <c r="E5" i="21"/>
  <c r="E4" i="21"/>
  <c r="G4" i="21" s="1"/>
  <c r="E12" i="28"/>
  <c r="G12" i="28" s="1"/>
  <c r="G11" i="28"/>
  <c r="E11" i="28"/>
  <c r="E10" i="28"/>
  <c r="G10" i="28" s="1"/>
  <c r="G9" i="28"/>
  <c r="E9" i="28"/>
  <c r="D9" i="28"/>
  <c r="G7" i="28"/>
  <c r="E7" i="28"/>
  <c r="E6" i="28"/>
  <c r="G6" i="28" s="1"/>
  <c r="G5" i="28"/>
  <c r="E5" i="28"/>
  <c r="E4" i="28"/>
  <c r="G4" i="28" s="1"/>
  <c r="G8" i="28" s="1"/>
  <c r="E12" i="27"/>
  <c r="G12" i="27" s="1"/>
  <c r="G11" i="27"/>
  <c r="E11" i="27"/>
  <c r="E10" i="27"/>
  <c r="G10" i="27" s="1"/>
  <c r="G9" i="27"/>
  <c r="E9" i="27"/>
  <c r="D9" i="27"/>
  <c r="G7" i="27"/>
  <c r="E7" i="27"/>
  <c r="E6" i="27"/>
  <c r="G6" i="27" s="1"/>
  <c r="G5" i="27"/>
  <c r="E5" i="27"/>
  <c r="E4" i="27"/>
  <c r="G4" i="27" s="1"/>
  <c r="G8" i="27" s="1"/>
  <c r="G12" i="20"/>
  <c r="E12" i="20"/>
  <c r="G11" i="20"/>
  <c r="E11" i="20"/>
  <c r="G10" i="20"/>
  <c r="E10" i="20"/>
  <c r="D9" i="20"/>
  <c r="E9" i="20" s="1"/>
  <c r="G9" i="20" s="1"/>
  <c r="G13" i="20" s="1"/>
  <c r="G7" i="20"/>
  <c r="E7" i="20"/>
  <c r="G6" i="20"/>
  <c r="E6" i="20"/>
  <c r="G5" i="20"/>
  <c r="E5" i="20"/>
  <c r="G4" i="20"/>
  <c r="G8" i="20" s="1"/>
  <c r="E4" i="20"/>
  <c r="G12" i="19"/>
  <c r="E12" i="19"/>
  <c r="G11" i="19"/>
  <c r="E11" i="19"/>
  <c r="G10" i="19"/>
  <c r="E10" i="19"/>
  <c r="D9" i="19"/>
  <c r="E9" i="19" s="1"/>
  <c r="G9" i="19" s="1"/>
  <c r="G13" i="19" s="1"/>
  <c r="G7" i="19"/>
  <c r="E7" i="19"/>
  <c r="G6" i="19"/>
  <c r="E6" i="19"/>
  <c r="G5" i="19"/>
  <c r="E5" i="19"/>
  <c r="G4" i="19"/>
  <c r="G8" i="19" s="1"/>
  <c r="E4" i="19"/>
  <c r="E12" i="18"/>
  <c r="G12" i="18" s="1"/>
  <c r="G11" i="18"/>
  <c r="E11" i="18"/>
  <c r="E10" i="18"/>
  <c r="G10" i="18" s="1"/>
  <c r="G9" i="18"/>
  <c r="E9" i="18"/>
  <c r="D9" i="18"/>
  <c r="G7" i="18"/>
  <c r="E7" i="18"/>
  <c r="E6" i="18"/>
  <c r="G6" i="18" s="1"/>
  <c r="G5" i="18"/>
  <c r="E5" i="18"/>
  <c r="E4" i="18"/>
  <c r="G4" i="18" s="1"/>
  <c r="G8" i="18" s="1"/>
  <c r="E12" i="17"/>
  <c r="G12" i="17" s="1"/>
  <c r="G11" i="17"/>
  <c r="E11" i="17"/>
  <c r="G10" i="17"/>
  <c r="E10" i="17"/>
  <c r="D9" i="17"/>
  <c r="E9" i="17" s="1"/>
  <c r="G9" i="17" s="1"/>
  <c r="G13" i="17" s="1"/>
  <c r="G7" i="17"/>
  <c r="E7" i="17"/>
  <c r="G6" i="17"/>
  <c r="E6" i="17"/>
  <c r="G5" i="17"/>
  <c r="E5" i="17"/>
  <c r="G4" i="17"/>
  <c r="G8" i="17" s="1"/>
  <c r="E4" i="17"/>
  <c r="E12" i="16"/>
  <c r="G12" i="16" s="1"/>
  <c r="G11" i="16"/>
  <c r="E11" i="16"/>
  <c r="E10" i="16"/>
  <c r="G10" i="16" s="1"/>
  <c r="G9" i="16"/>
  <c r="E9" i="16"/>
  <c r="D9" i="16"/>
  <c r="G7" i="16"/>
  <c r="E7" i="16"/>
  <c r="E6" i="16"/>
  <c r="G6" i="16" s="1"/>
  <c r="G5" i="16"/>
  <c r="E5" i="16"/>
  <c r="E4" i="16"/>
  <c r="G4" i="16" s="1"/>
  <c r="G8" i="16" s="1"/>
  <c r="E12" i="15"/>
  <c r="G12" i="15" s="1"/>
  <c r="G11" i="15"/>
  <c r="E11" i="15"/>
  <c r="E10" i="15"/>
  <c r="G10" i="15" s="1"/>
  <c r="G9" i="15"/>
  <c r="E9" i="15"/>
  <c r="D9" i="15"/>
  <c r="G7" i="15"/>
  <c r="E7" i="15"/>
  <c r="E6" i="15"/>
  <c r="G6" i="15" s="1"/>
  <c r="G5" i="15"/>
  <c r="E5" i="15"/>
  <c r="E4" i="15"/>
  <c r="G4" i="15" s="1"/>
  <c r="G8" i="15" s="1"/>
  <c r="G12" i="14"/>
  <c r="E12" i="14"/>
  <c r="G11" i="14"/>
  <c r="E11" i="14"/>
  <c r="G10" i="14"/>
  <c r="E10" i="14"/>
  <c r="D9" i="14"/>
  <c r="E9" i="14" s="1"/>
  <c r="G9" i="14" s="1"/>
  <c r="G13" i="14" s="1"/>
  <c r="G7" i="14"/>
  <c r="E7" i="14"/>
  <c r="G6" i="14"/>
  <c r="E6" i="14"/>
  <c r="G5" i="14"/>
  <c r="E5" i="14"/>
  <c r="G4" i="14"/>
  <c r="G8" i="14" s="1"/>
  <c r="E4" i="14"/>
  <c r="E12" i="13"/>
  <c r="G12" i="13" s="1"/>
  <c r="G11" i="13"/>
  <c r="E11" i="13"/>
  <c r="E10" i="13"/>
  <c r="G10" i="13" s="1"/>
  <c r="G9" i="13"/>
  <c r="E9" i="13"/>
  <c r="D9" i="13"/>
  <c r="G7" i="13"/>
  <c r="E7" i="13"/>
  <c r="E6" i="13"/>
  <c r="G6" i="13" s="1"/>
  <c r="G5" i="13"/>
  <c r="E5" i="13"/>
  <c r="E4" i="13"/>
  <c r="G4" i="13" s="1"/>
  <c r="G8" i="13" s="1"/>
  <c r="E12" i="12"/>
  <c r="G12" i="12" s="1"/>
  <c r="G11" i="12"/>
  <c r="E11" i="12"/>
  <c r="E10" i="12"/>
  <c r="G10" i="12" s="1"/>
  <c r="G9" i="12"/>
  <c r="E9" i="12"/>
  <c r="D9" i="12"/>
  <c r="G7" i="12"/>
  <c r="E7" i="12"/>
  <c r="E6" i="12"/>
  <c r="G6" i="12" s="1"/>
  <c r="G5" i="12"/>
  <c r="E5" i="12"/>
  <c r="E4" i="12"/>
  <c r="G4" i="12" s="1"/>
  <c r="G8" i="12" s="1"/>
  <c r="E12" i="11"/>
  <c r="G12" i="11" s="1"/>
  <c r="G11" i="11"/>
  <c r="E11" i="11"/>
  <c r="E10" i="11"/>
  <c r="G10" i="11" s="1"/>
  <c r="G9" i="11"/>
  <c r="G13" i="11" s="1"/>
  <c r="E9" i="11"/>
  <c r="D9" i="11"/>
  <c r="G7" i="11"/>
  <c r="E7" i="11"/>
  <c r="E6" i="11"/>
  <c r="G6" i="11" s="1"/>
  <c r="G5" i="11"/>
  <c r="E5" i="11"/>
  <c r="E4" i="11"/>
  <c r="G4" i="11" s="1"/>
  <c r="G12" i="10"/>
  <c r="E12" i="10"/>
  <c r="G11" i="10"/>
  <c r="E11" i="10"/>
  <c r="G10" i="10"/>
  <c r="E10" i="10"/>
  <c r="D9" i="10"/>
  <c r="E9" i="10" s="1"/>
  <c r="G9" i="10" s="1"/>
  <c r="G13" i="10" s="1"/>
  <c r="G7" i="10"/>
  <c r="E7" i="10"/>
  <c r="G6" i="10"/>
  <c r="E6" i="10"/>
  <c r="G5" i="10"/>
  <c r="E5" i="10"/>
  <c r="G4" i="10"/>
  <c r="G8" i="10" s="1"/>
  <c r="E4" i="10"/>
  <c r="G12" i="9"/>
  <c r="E12" i="9"/>
  <c r="G11" i="9"/>
  <c r="E11" i="9"/>
  <c r="G10" i="9"/>
  <c r="E10" i="9"/>
  <c r="D9" i="9"/>
  <c r="E9" i="9" s="1"/>
  <c r="G9" i="9" s="1"/>
  <c r="G13" i="9" s="1"/>
  <c r="G7" i="9"/>
  <c r="E7" i="9"/>
  <c r="G6" i="9"/>
  <c r="E6" i="9"/>
  <c r="G5" i="9"/>
  <c r="E5" i="9"/>
  <c r="G4" i="9"/>
  <c r="G8" i="9" s="1"/>
  <c r="E4" i="9"/>
  <c r="E12" i="8"/>
  <c r="G12" i="8" s="1"/>
  <c r="G11" i="8"/>
  <c r="E11" i="8"/>
  <c r="E10" i="8"/>
  <c r="G10" i="8" s="1"/>
  <c r="G9" i="8"/>
  <c r="G13" i="8" s="1"/>
  <c r="E9" i="8"/>
  <c r="D9" i="8"/>
  <c r="G7" i="8"/>
  <c r="E7" i="8"/>
  <c r="E6" i="8"/>
  <c r="G6" i="8" s="1"/>
  <c r="G5" i="8"/>
  <c r="E5" i="8"/>
  <c r="E4" i="8"/>
  <c r="G4" i="8" s="1"/>
  <c r="G8" i="41" l="1"/>
  <c r="G13" i="41"/>
  <c r="G13" i="40"/>
  <c r="G8" i="39"/>
  <c r="G13" i="39"/>
  <c r="G13" i="37"/>
  <c r="G8" i="36"/>
  <c r="G8" i="35"/>
  <c r="G13" i="35"/>
  <c r="G8" i="34"/>
  <c r="G13" i="34"/>
  <c r="G13" i="25"/>
  <c r="G13" i="23"/>
  <c r="G8" i="21"/>
  <c r="G13" i="21"/>
  <c r="G13" i="28"/>
  <c r="G13" i="27"/>
  <c r="G13" i="18"/>
  <c r="G13" i="16"/>
  <c r="G13" i="15"/>
  <c r="G13" i="13"/>
  <c r="G13" i="12"/>
  <c r="G8" i="11"/>
  <c r="G8" i="8"/>
  <c r="Q29" i="44" l="1"/>
  <c r="N29" i="44"/>
  <c r="O29" i="44" s="1"/>
  <c r="L29" i="44"/>
  <c r="J29" i="44"/>
  <c r="Q28" i="44"/>
  <c r="N28" i="44"/>
  <c r="O28" i="44" s="1"/>
  <c r="L28" i="44"/>
  <c r="J28" i="44"/>
  <c r="Q27" i="44"/>
  <c r="O27" i="44"/>
  <c r="N27" i="44"/>
  <c r="L27" i="44"/>
  <c r="J27" i="44"/>
  <c r="Q26" i="44"/>
  <c r="O26" i="44"/>
  <c r="N26" i="44"/>
  <c r="L26" i="44"/>
  <c r="J26" i="44"/>
  <c r="Q25" i="44"/>
  <c r="O25" i="44"/>
  <c r="N25" i="44"/>
  <c r="L25" i="44"/>
  <c r="J25" i="44"/>
  <c r="Q24" i="44"/>
  <c r="O24" i="44"/>
  <c r="N24" i="44"/>
  <c r="L24" i="44"/>
  <c r="J24" i="44"/>
  <c r="L23" i="44"/>
  <c r="J23" i="44"/>
  <c r="Q22" i="44"/>
  <c r="N22" i="44"/>
  <c r="O22" i="44" s="1"/>
  <c r="L22" i="44"/>
  <c r="J22" i="44"/>
  <c r="Q21" i="44"/>
  <c r="O21" i="44"/>
  <c r="N21" i="44"/>
  <c r="L21" i="44"/>
  <c r="J21" i="44"/>
  <c r="Q20" i="44"/>
  <c r="O20" i="44"/>
  <c r="N20" i="44"/>
  <c r="L20" i="44"/>
  <c r="J20" i="44"/>
  <c r="Q19" i="44"/>
  <c r="O19" i="44"/>
  <c r="N19" i="44"/>
  <c r="L19" i="44"/>
  <c r="J19" i="44"/>
  <c r="Q18" i="44"/>
  <c r="O18" i="44"/>
  <c r="N18" i="44"/>
  <c r="L18" i="44"/>
  <c r="J18" i="44"/>
  <c r="H19" i="44"/>
  <c r="Q29" i="42"/>
  <c r="N29" i="42"/>
  <c r="O29" i="42" s="1"/>
  <c r="L29" i="42"/>
  <c r="J29" i="42"/>
  <c r="Q28" i="42"/>
  <c r="N28" i="42"/>
  <c r="O28" i="42" s="1"/>
  <c r="L28" i="42"/>
  <c r="J28" i="42"/>
  <c r="Q27" i="42"/>
  <c r="O27" i="42"/>
  <c r="N27" i="42"/>
  <c r="L27" i="42"/>
  <c r="J27" i="42"/>
  <c r="Q26" i="42"/>
  <c r="N26" i="42"/>
  <c r="O26" i="42" s="1"/>
  <c r="L26" i="42"/>
  <c r="J26" i="42"/>
  <c r="Q25" i="42"/>
  <c r="O25" i="42"/>
  <c r="N25" i="42"/>
  <c r="L25" i="42"/>
  <c r="J25" i="42"/>
  <c r="Q24" i="42"/>
  <c r="N24" i="42"/>
  <c r="O24" i="42" s="1"/>
  <c r="L24" i="42"/>
  <c r="J24" i="42"/>
  <c r="L23" i="42"/>
  <c r="J23" i="42"/>
  <c r="Q22" i="42"/>
  <c r="N22" i="42"/>
  <c r="O22" i="42" s="1"/>
  <c r="L22" i="42"/>
  <c r="J22" i="42"/>
  <c r="Q21" i="42"/>
  <c r="O21" i="42"/>
  <c r="N21" i="42"/>
  <c r="L21" i="42"/>
  <c r="J21" i="42"/>
  <c r="Q20" i="42"/>
  <c r="N20" i="42"/>
  <c r="O20" i="42" s="1"/>
  <c r="L20" i="42"/>
  <c r="J20" i="42"/>
  <c r="Q19" i="42"/>
  <c r="O19" i="42"/>
  <c r="N19" i="42"/>
  <c r="L19" i="42"/>
  <c r="J19" i="42"/>
  <c r="Q18" i="42"/>
  <c r="N18" i="42"/>
  <c r="O18" i="42" s="1"/>
  <c r="L18" i="42"/>
  <c r="J18" i="42"/>
  <c r="H19" i="42"/>
  <c r="Q29" i="41"/>
  <c r="N29" i="41"/>
  <c r="O29" i="41" s="1"/>
  <c r="L29" i="41"/>
  <c r="J29" i="41"/>
  <c r="Q28" i="41"/>
  <c r="N28" i="41"/>
  <c r="O28" i="41" s="1"/>
  <c r="L28" i="41"/>
  <c r="J28" i="41"/>
  <c r="Q27" i="41"/>
  <c r="O27" i="41"/>
  <c r="N27" i="41"/>
  <c r="L27" i="41"/>
  <c r="J27" i="41"/>
  <c r="Q26" i="41"/>
  <c r="N26" i="41"/>
  <c r="O26" i="41" s="1"/>
  <c r="L26" i="41"/>
  <c r="J26" i="41"/>
  <c r="Q25" i="41"/>
  <c r="O25" i="41"/>
  <c r="N25" i="41"/>
  <c r="L25" i="41"/>
  <c r="J25" i="41"/>
  <c r="Q24" i="41"/>
  <c r="N24" i="41"/>
  <c r="O24" i="41" s="1"/>
  <c r="L24" i="41"/>
  <c r="J24" i="41"/>
  <c r="L23" i="41"/>
  <c r="J23" i="41"/>
  <c r="Q22" i="41"/>
  <c r="N22" i="41"/>
  <c r="O22" i="41" s="1"/>
  <c r="L22" i="41"/>
  <c r="J22" i="41"/>
  <c r="Q21" i="41"/>
  <c r="O21" i="41"/>
  <c r="N21" i="41"/>
  <c r="L21" i="41"/>
  <c r="J21" i="41"/>
  <c r="Q20" i="41"/>
  <c r="N20" i="41"/>
  <c r="O20" i="41" s="1"/>
  <c r="L20" i="41"/>
  <c r="J20" i="41"/>
  <c r="Q19" i="41"/>
  <c r="O19" i="41"/>
  <c r="N19" i="41"/>
  <c r="L19" i="41"/>
  <c r="J19" i="41"/>
  <c r="Q18" i="41"/>
  <c r="N18" i="41"/>
  <c r="O18" i="41" s="1"/>
  <c r="L18" i="41"/>
  <c r="J18" i="41"/>
  <c r="H18" i="41"/>
  <c r="Q29" i="40"/>
  <c r="N29" i="40"/>
  <c r="O29" i="40" s="1"/>
  <c r="L29" i="40"/>
  <c r="J29" i="40"/>
  <c r="Q28" i="40"/>
  <c r="N28" i="40"/>
  <c r="O28" i="40" s="1"/>
  <c r="L28" i="40"/>
  <c r="J28" i="40"/>
  <c r="Q27" i="40"/>
  <c r="O27" i="40"/>
  <c r="N27" i="40"/>
  <c r="L27" i="40"/>
  <c r="J27" i="40"/>
  <c r="Q26" i="40"/>
  <c r="N26" i="40"/>
  <c r="O26" i="40" s="1"/>
  <c r="L26" i="40"/>
  <c r="J26" i="40"/>
  <c r="Q25" i="40"/>
  <c r="O25" i="40"/>
  <c r="N25" i="40"/>
  <c r="L25" i="40"/>
  <c r="J25" i="40"/>
  <c r="Q24" i="40"/>
  <c r="N24" i="40"/>
  <c r="O24" i="40" s="1"/>
  <c r="L24" i="40"/>
  <c r="J24" i="40"/>
  <c r="L23" i="40"/>
  <c r="J23" i="40"/>
  <c r="Q22" i="40"/>
  <c r="N22" i="40"/>
  <c r="O22" i="40" s="1"/>
  <c r="L22" i="40"/>
  <c r="J22" i="40"/>
  <c r="Q21" i="40"/>
  <c r="O21" i="40"/>
  <c r="N21" i="40"/>
  <c r="L21" i="40"/>
  <c r="J21" i="40"/>
  <c r="Q20" i="40"/>
  <c r="N20" i="40"/>
  <c r="O20" i="40" s="1"/>
  <c r="L20" i="40"/>
  <c r="J20" i="40"/>
  <c r="Q19" i="40"/>
  <c r="O19" i="40"/>
  <c r="N19" i="40"/>
  <c r="L19" i="40"/>
  <c r="J19" i="40"/>
  <c r="Q18" i="40"/>
  <c r="N18" i="40"/>
  <c r="O18" i="40" s="1"/>
  <c r="L18" i="40"/>
  <c r="J18" i="40"/>
  <c r="Q29" i="39"/>
  <c r="N29" i="39"/>
  <c r="O29" i="39" s="1"/>
  <c r="L29" i="39"/>
  <c r="J29" i="39"/>
  <c r="Q28" i="39"/>
  <c r="N28" i="39"/>
  <c r="O28" i="39" s="1"/>
  <c r="L28" i="39"/>
  <c r="J28" i="39"/>
  <c r="Q27" i="39"/>
  <c r="O27" i="39"/>
  <c r="N27" i="39"/>
  <c r="L27" i="39"/>
  <c r="J27" i="39"/>
  <c r="Q26" i="39"/>
  <c r="N26" i="39"/>
  <c r="O26" i="39" s="1"/>
  <c r="L26" i="39"/>
  <c r="J26" i="39"/>
  <c r="Q25" i="39"/>
  <c r="O25" i="39"/>
  <c r="N25" i="39"/>
  <c r="L25" i="39"/>
  <c r="J25" i="39"/>
  <c r="Q24" i="39"/>
  <c r="N24" i="39"/>
  <c r="O24" i="39" s="1"/>
  <c r="L24" i="39"/>
  <c r="J24" i="39"/>
  <c r="L23" i="39"/>
  <c r="J23" i="39"/>
  <c r="Q22" i="39"/>
  <c r="N22" i="39"/>
  <c r="O22" i="39" s="1"/>
  <c r="L22" i="39"/>
  <c r="J22" i="39"/>
  <c r="Q21" i="39"/>
  <c r="O21" i="39"/>
  <c r="N21" i="39"/>
  <c r="L21" i="39"/>
  <c r="J21" i="39"/>
  <c r="Q20" i="39"/>
  <c r="N20" i="39"/>
  <c r="O20" i="39" s="1"/>
  <c r="L20" i="39"/>
  <c r="J20" i="39"/>
  <c r="Q19" i="39"/>
  <c r="O19" i="39"/>
  <c r="N19" i="39"/>
  <c r="L19" i="39"/>
  <c r="J19" i="39"/>
  <c r="Q18" i="39"/>
  <c r="N18" i="39"/>
  <c r="O18" i="39" s="1"/>
  <c r="L18" i="39"/>
  <c r="J18" i="39"/>
  <c r="H19" i="39"/>
  <c r="Q29" i="38"/>
  <c r="N29" i="38"/>
  <c r="O29" i="38" s="1"/>
  <c r="L29" i="38"/>
  <c r="J29" i="38"/>
  <c r="Q28" i="38"/>
  <c r="N28" i="38"/>
  <c r="O28" i="38" s="1"/>
  <c r="L28" i="38"/>
  <c r="J28" i="38"/>
  <c r="Q27" i="38"/>
  <c r="N27" i="38"/>
  <c r="O27" i="38" s="1"/>
  <c r="L27" i="38"/>
  <c r="J27" i="38"/>
  <c r="Q26" i="38"/>
  <c r="O26" i="38"/>
  <c r="N26" i="38"/>
  <c r="L26" i="38"/>
  <c r="J26" i="38"/>
  <c r="Q25" i="38"/>
  <c r="N25" i="38"/>
  <c r="O25" i="38" s="1"/>
  <c r="L25" i="38"/>
  <c r="J25" i="38"/>
  <c r="Q24" i="38"/>
  <c r="O24" i="38"/>
  <c r="N24" i="38"/>
  <c r="L24" i="38"/>
  <c r="J24" i="38"/>
  <c r="L23" i="38"/>
  <c r="J23" i="38"/>
  <c r="Q22" i="38"/>
  <c r="N22" i="38"/>
  <c r="O22" i="38" s="1"/>
  <c r="L22" i="38"/>
  <c r="J22" i="38"/>
  <c r="Q21" i="38"/>
  <c r="O21" i="38"/>
  <c r="N21" i="38"/>
  <c r="L21" i="38"/>
  <c r="J21" i="38"/>
  <c r="Q20" i="38"/>
  <c r="O20" i="38"/>
  <c r="N20" i="38"/>
  <c r="L20" i="38"/>
  <c r="J20" i="38"/>
  <c r="Q19" i="38"/>
  <c r="O19" i="38"/>
  <c r="N19" i="38"/>
  <c r="L19" i="38"/>
  <c r="J19" i="38"/>
  <c r="Q18" i="38"/>
  <c r="O18" i="38"/>
  <c r="N18" i="38"/>
  <c r="L18" i="38"/>
  <c r="J18" i="38"/>
  <c r="Q29" i="37"/>
  <c r="O29" i="37"/>
  <c r="N29" i="37"/>
  <c r="L29" i="37"/>
  <c r="J29" i="37"/>
  <c r="Q28" i="37"/>
  <c r="N28" i="37"/>
  <c r="O28" i="37" s="1"/>
  <c r="L28" i="37"/>
  <c r="J28" i="37"/>
  <c r="Q27" i="37"/>
  <c r="O27" i="37"/>
  <c r="N27" i="37"/>
  <c r="L27" i="37"/>
  <c r="J27" i="37"/>
  <c r="Q26" i="37"/>
  <c r="O26" i="37"/>
  <c r="N26" i="37"/>
  <c r="L26" i="37"/>
  <c r="J26" i="37"/>
  <c r="Q25" i="37"/>
  <c r="O25" i="37"/>
  <c r="N25" i="37"/>
  <c r="L25" i="37"/>
  <c r="J25" i="37"/>
  <c r="Q24" i="37"/>
  <c r="O24" i="37"/>
  <c r="N24" i="37"/>
  <c r="L24" i="37"/>
  <c r="J24" i="37"/>
  <c r="L23" i="37"/>
  <c r="J23" i="37"/>
  <c r="Q22" i="37"/>
  <c r="N22" i="37"/>
  <c r="O22" i="37" s="1"/>
  <c r="L22" i="37"/>
  <c r="J22" i="37"/>
  <c r="Q21" i="37"/>
  <c r="O21" i="37"/>
  <c r="N21" i="37"/>
  <c r="L21" i="37"/>
  <c r="J21" i="37"/>
  <c r="Q20" i="37"/>
  <c r="O20" i="37"/>
  <c r="N20" i="37"/>
  <c r="L20" i="37"/>
  <c r="J20" i="37"/>
  <c r="Q19" i="37"/>
  <c r="O19" i="37"/>
  <c r="N19" i="37"/>
  <c r="L19" i="37"/>
  <c r="J19" i="37"/>
  <c r="Q18" i="37"/>
  <c r="O18" i="37"/>
  <c r="N18" i="37"/>
  <c r="L18" i="37"/>
  <c r="J18" i="37"/>
  <c r="H19" i="37"/>
  <c r="Q29" i="36"/>
  <c r="N29" i="36"/>
  <c r="O29" i="36" s="1"/>
  <c r="L29" i="36"/>
  <c r="J29" i="36"/>
  <c r="Q28" i="36"/>
  <c r="N28" i="36"/>
  <c r="O28" i="36" s="1"/>
  <c r="L28" i="36"/>
  <c r="J28" i="36"/>
  <c r="Q27" i="36"/>
  <c r="N27" i="36"/>
  <c r="O27" i="36" s="1"/>
  <c r="L27" i="36"/>
  <c r="J27" i="36"/>
  <c r="Q26" i="36"/>
  <c r="O26" i="36"/>
  <c r="N26" i="36"/>
  <c r="L26" i="36"/>
  <c r="J26" i="36"/>
  <c r="Q25" i="36"/>
  <c r="N25" i="36"/>
  <c r="O25" i="36" s="1"/>
  <c r="L25" i="36"/>
  <c r="J25" i="36"/>
  <c r="Q24" i="36"/>
  <c r="O24" i="36"/>
  <c r="N24" i="36"/>
  <c r="L24" i="36"/>
  <c r="J24" i="36"/>
  <c r="L23" i="36"/>
  <c r="J23" i="36"/>
  <c r="Q22" i="36"/>
  <c r="N22" i="36"/>
  <c r="O22" i="36" s="1"/>
  <c r="L22" i="36"/>
  <c r="J22" i="36"/>
  <c r="Q21" i="36"/>
  <c r="N21" i="36"/>
  <c r="O21" i="36" s="1"/>
  <c r="L21" i="36"/>
  <c r="J21" i="36"/>
  <c r="Q20" i="36"/>
  <c r="O20" i="36"/>
  <c r="N20" i="36"/>
  <c r="L20" i="36"/>
  <c r="J20" i="36"/>
  <c r="Q19" i="36"/>
  <c r="N19" i="36"/>
  <c r="O19" i="36" s="1"/>
  <c r="L19" i="36"/>
  <c r="J19" i="36"/>
  <c r="Q18" i="36"/>
  <c r="O18" i="36"/>
  <c r="N18" i="36"/>
  <c r="L18" i="36"/>
  <c r="J18" i="36"/>
  <c r="Q29" i="35"/>
  <c r="O29" i="35"/>
  <c r="N29" i="35"/>
  <c r="L29" i="35"/>
  <c r="J29" i="35"/>
  <c r="Q28" i="35"/>
  <c r="N28" i="35"/>
  <c r="O28" i="35" s="1"/>
  <c r="L28" i="35"/>
  <c r="J28" i="35"/>
  <c r="Q27" i="35"/>
  <c r="O27" i="35"/>
  <c r="N27" i="35"/>
  <c r="L27" i="35"/>
  <c r="J27" i="35"/>
  <c r="Q26" i="35"/>
  <c r="O26" i="35"/>
  <c r="N26" i="35"/>
  <c r="L26" i="35"/>
  <c r="J26" i="35"/>
  <c r="Q25" i="35"/>
  <c r="O25" i="35"/>
  <c r="N25" i="35"/>
  <c r="L25" i="35"/>
  <c r="J25" i="35"/>
  <c r="Q24" i="35"/>
  <c r="O24" i="35"/>
  <c r="N24" i="35"/>
  <c r="L24" i="35"/>
  <c r="J24" i="35"/>
  <c r="L23" i="35"/>
  <c r="J23" i="35"/>
  <c r="Q22" i="35"/>
  <c r="N22" i="35"/>
  <c r="O22" i="35" s="1"/>
  <c r="L22" i="35"/>
  <c r="J22" i="35"/>
  <c r="Q21" i="35"/>
  <c r="O21" i="35"/>
  <c r="N21" i="35"/>
  <c r="L21" i="35"/>
  <c r="J21" i="35"/>
  <c r="Q20" i="35"/>
  <c r="O20" i="35"/>
  <c r="N20" i="35"/>
  <c r="L20" i="35"/>
  <c r="J20" i="35"/>
  <c r="Q19" i="35"/>
  <c r="O19" i="35"/>
  <c r="N19" i="35"/>
  <c r="L19" i="35"/>
  <c r="J19" i="35"/>
  <c r="Q18" i="35"/>
  <c r="O18" i="35"/>
  <c r="N18" i="35"/>
  <c r="L18" i="35"/>
  <c r="J18" i="35"/>
  <c r="Q29" i="34"/>
  <c r="O29" i="34"/>
  <c r="N29" i="34"/>
  <c r="L29" i="34"/>
  <c r="J29" i="34"/>
  <c r="Q28" i="34"/>
  <c r="N28" i="34"/>
  <c r="O28" i="34" s="1"/>
  <c r="L28" i="34"/>
  <c r="J28" i="34"/>
  <c r="Q27" i="34"/>
  <c r="N27" i="34"/>
  <c r="O27" i="34" s="1"/>
  <c r="L27" i="34"/>
  <c r="J27" i="34"/>
  <c r="Q26" i="34"/>
  <c r="O26" i="34"/>
  <c r="N26" i="34"/>
  <c r="L26" i="34"/>
  <c r="J26" i="34"/>
  <c r="Q25" i="34"/>
  <c r="N25" i="34"/>
  <c r="O25" i="34" s="1"/>
  <c r="L25" i="34"/>
  <c r="J25" i="34"/>
  <c r="Q24" i="34"/>
  <c r="O24" i="34"/>
  <c r="N24" i="34"/>
  <c r="L24" i="34"/>
  <c r="J24" i="34"/>
  <c r="L23" i="34"/>
  <c r="J23" i="34"/>
  <c r="Q22" i="34"/>
  <c r="N22" i="34"/>
  <c r="O22" i="34" s="1"/>
  <c r="L22" i="34"/>
  <c r="J22" i="34"/>
  <c r="Q21" i="34"/>
  <c r="N21" i="34"/>
  <c r="O21" i="34" s="1"/>
  <c r="L21" i="34"/>
  <c r="J21" i="34"/>
  <c r="Q20" i="34"/>
  <c r="O20" i="34"/>
  <c r="N20" i="34"/>
  <c r="L20" i="34"/>
  <c r="J20" i="34"/>
  <c r="Q19" i="34"/>
  <c r="N19" i="34"/>
  <c r="O19" i="34" s="1"/>
  <c r="L19" i="34"/>
  <c r="J19" i="34"/>
  <c r="Q18" i="34"/>
  <c r="O18" i="34"/>
  <c r="N18" i="34"/>
  <c r="L18" i="34"/>
  <c r="J18" i="34"/>
  <c r="H19" i="34"/>
  <c r="H27" i="25"/>
  <c r="H26" i="25"/>
  <c r="L23" i="25"/>
  <c r="J23" i="25"/>
  <c r="H23" i="25"/>
  <c r="H26" i="41" l="1"/>
  <c r="H27" i="41"/>
  <c r="H19" i="41"/>
  <c r="H18" i="44"/>
  <c r="H26" i="44"/>
  <c r="H27" i="44"/>
  <c r="H25" i="44"/>
  <c r="H23" i="44"/>
  <c r="H24" i="44"/>
  <c r="H20" i="44"/>
  <c r="H21" i="44"/>
  <c r="H19" i="40"/>
  <c r="H18" i="42"/>
  <c r="H26" i="42"/>
  <c r="H27" i="42"/>
  <c r="H23" i="42"/>
  <c r="H24" i="42"/>
  <c r="H20" i="42"/>
  <c r="H21" i="42"/>
  <c r="H25" i="42"/>
  <c r="H23" i="41"/>
  <c r="H24" i="41"/>
  <c r="H20" i="41"/>
  <c r="H21" i="41"/>
  <c r="H25" i="41"/>
  <c r="G14" i="41"/>
  <c r="H18" i="40"/>
  <c r="H26" i="40"/>
  <c r="H27" i="40"/>
  <c r="H23" i="40"/>
  <c r="H24" i="40"/>
  <c r="H20" i="40"/>
  <c r="H21" i="40"/>
  <c r="H25" i="40"/>
  <c r="H18" i="39"/>
  <c r="H27" i="39"/>
  <c r="H26" i="39"/>
  <c r="H23" i="39"/>
  <c r="H24" i="39"/>
  <c r="H21" i="39"/>
  <c r="H20" i="39"/>
  <c r="H25" i="39"/>
  <c r="H23" i="38"/>
  <c r="H24" i="38"/>
  <c r="H20" i="38"/>
  <c r="H21" i="38"/>
  <c r="H18" i="38"/>
  <c r="H26" i="38"/>
  <c r="H27" i="38"/>
  <c r="H19" i="38"/>
  <c r="H25" i="38"/>
  <c r="H18" i="37"/>
  <c r="H26" i="37"/>
  <c r="H27" i="37"/>
  <c r="H25" i="37"/>
  <c r="H23" i="37"/>
  <c r="H21" i="37"/>
  <c r="H24" i="37"/>
  <c r="H20" i="37"/>
  <c r="H19" i="36"/>
  <c r="H18" i="36"/>
  <c r="H23" i="36"/>
  <c r="H24" i="36"/>
  <c r="H20" i="36"/>
  <c r="H21" i="36"/>
  <c r="H26" i="36"/>
  <c r="H27" i="36"/>
  <c r="H25" i="36"/>
  <c r="H19" i="35"/>
  <c r="H18" i="35"/>
  <c r="H26" i="35"/>
  <c r="H27" i="35"/>
  <c r="H25" i="35"/>
  <c r="H23" i="35"/>
  <c r="H24" i="35"/>
  <c r="H20" i="35"/>
  <c r="H21" i="35"/>
  <c r="H24" i="34"/>
  <c r="H23" i="34"/>
  <c r="H21" i="34"/>
  <c r="H20" i="34"/>
  <c r="H26" i="34"/>
  <c r="H27" i="34"/>
  <c r="H18" i="34"/>
  <c r="H25" i="34"/>
  <c r="G14" i="44" l="1"/>
  <c r="G14" i="38"/>
  <c r="G14" i="37"/>
  <c r="G14" i="42"/>
  <c r="G14" i="40"/>
  <c r="G14" i="39"/>
  <c r="G14" i="36"/>
  <c r="G14" i="35"/>
  <c r="G14" i="34"/>
  <c r="Q29" i="25" l="1"/>
  <c r="O29" i="25"/>
  <c r="N29" i="25"/>
  <c r="L29" i="25"/>
  <c r="J29" i="25"/>
  <c r="Q28" i="25"/>
  <c r="O28" i="25"/>
  <c r="N28" i="25"/>
  <c r="L28" i="25"/>
  <c r="J28" i="25"/>
  <c r="Q27" i="25"/>
  <c r="N27" i="25"/>
  <c r="O27" i="25" s="1"/>
  <c r="L27" i="25"/>
  <c r="J27" i="25"/>
  <c r="Q26" i="25"/>
  <c r="O26" i="25"/>
  <c r="N26" i="25"/>
  <c r="L26" i="25"/>
  <c r="J26" i="25"/>
  <c r="Q25" i="25"/>
  <c r="N25" i="25"/>
  <c r="O25" i="25" s="1"/>
  <c r="L25" i="25"/>
  <c r="J25" i="25"/>
  <c r="Q24" i="25"/>
  <c r="O24" i="25"/>
  <c r="N24" i="25"/>
  <c r="L24" i="25"/>
  <c r="J24" i="25"/>
  <c r="Q22" i="25"/>
  <c r="N22" i="25"/>
  <c r="O22" i="25" s="1"/>
  <c r="L22" i="25"/>
  <c r="J22" i="25"/>
  <c r="Q21" i="25"/>
  <c r="O21" i="25"/>
  <c r="N21" i="25"/>
  <c r="L21" i="25"/>
  <c r="J21" i="25"/>
  <c r="Q20" i="25"/>
  <c r="N20" i="25"/>
  <c r="O20" i="25" s="1"/>
  <c r="L20" i="25"/>
  <c r="J20" i="25"/>
  <c r="Q19" i="25"/>
  <c r="O19" i="25"/>
  <c r="N19" i="25"/>
  <c r="L19" i="25"/>
  <c r="J19" i="25"/>
  <c r="Q18" i="25"/>
  <c r="N18" i="25"/>
  <c r="O18" i="25" s="1"/>
  <c r="L18" i="25"/>
  <c r="J18" i="25"/>
  <c r="H18" i="25"/>
  <c r="Q28" i="24"/>
  <c r="N28" i="24"/>
  <c r="O28" i="24" s="1"/>
  <c r="L28" i="24"/>
  <c r="J28" i="24"/>
  <c r="Q27" i="24"/>
  <c r="O27" i="24"/>
  <c r="N27" i="24"/>
  <c r="L27" i="24"/>
  <c r="J27" i="24"/>
  <c r="Q26" i="24"/>
  <c r="N26" i="24"/>
  <c r="O26" i="24" s="1"/>
  <c r="L26" i="24"/>
  <c r="J26" i="24"/>
  <c r="Q25" i="24"/>
  <c r="O25" i="24"/>
  <c r="N25" i="24"/>
  <c r="L25" i="24"/>
  <c r="J25" i="24"/>
  <c r="Q24" i="24"/>
  <c r="N24" i="24"/>
  <c r="O24" i="24" s="1"/>
  <c r="L24" i="24"/>
  <c r="J24" i="24"/>
  <c r="Q23" i="24"/>
  <c r="O23" i="24"/>
  <c r="N23" i="24"/>
  <c r="L23" i="24"/>
  <c r="J23" i="24"/>
  <c r="Q22" i="24"/>
  <c r="N22" i="24"/>
  <c r="O22" i="24" s="1"/>
  <c r="L22" i="24"/>
  <c r="J22" i="24"/>
  <c r="Q21" i="24"/>
  <c r="N21" i="24"/>
  <c r="O21" i="24" s="1"/>
  <c r="L21" i="24"/>
  <c r="J21" i="24"/>
  <c r="Q20" i="24"/>
  <c r="N20" i="24"/>
  <c r="O20" i="24" s="1"/>
  <c r="L20" i="24"/>
  <c r="J20" i="24"/>
  <c r="Q19" i="24"/>
  <c r="N19" i="24"/>
  <c r="O19" i="24" s="1"/>
  <c r="L19" i="24"/>
  <c r="J19" i="24"/>
  <c r="Q18" i="24"/>
  <c r="N18" i="24"/>
  <c r="O18" i="24" s="1"/>
  <c r="L18" i="24"/>
  <c r="J18" i="24"/>
  <c r="H28" i="24"/>
  <c r="H18" i="24"/>
  <c r="Q28" i="23"/>
  <c r="N28" i="23"/>
  <c r="O28" i="23" s="1"/>
  <c r="L28" i="23"/>
  <c r="J28" i="23"/>
  <c r="Q27" i="23"/>
  <c r="O27" i="23"/>
  <c r="N27" i="23"/>
  <c r="L27" i="23"/>
  <c r="J27" i="23"/>
  <c r="H27" i="23"/>
  <c r="Q26" i="23"/>
  <c r="N26" i="23"/>
  <c r="O26" i="23" s="1"/>
  <c r="L26" i="23"/>
  <c r="J26" i="23"/>
  <c r="Q25" i="23"/>
  <c r="O25" i="23"/>
  <c r="N25" i="23"/>
  <c r="L25" i="23"/>
  <c r="J25" i="23"/>
  <c r="Q24" i="23"/>
  <c r="N24" i="23"/>
  <c r="O24" i="23" s="1"/>
  <c r="L24" i="23"/>
  <c r="J24" i="23"/>
  <c r="Q23" i="23"/>
  <c r="O23" i="23"/>
  <c r="N23" i="23"/>
  <c r="L23" i="23"/>
  <c r="J23" i="23"/>
  <c r="Q22" i="23"/>
  <c r="N22" i="23"/>
  <c r="O22" i="23" s="1"/>
  <c r="L22" i="23"/>
  <c r="J22" i="23"/>
  <c r="Q21" i="23"/>
  <c r="O21" i="23"/>
  <c r="N21" i="23"/>
  <c r="L21" i="23"/>
  <c r="J21" i="23"/>
  <c r="Q20" i="23"/>
  <c r="N20" i="23"/>
  <c r="O20" i="23" s="1"/>
  <c r="L20" i="23"/>
  <c r="J20" i="23"/>
  <c r="Q19" i="23"/>
  <c r="O19" i="23"/>
  <c r="N19" i="23"/>
  <c r="L19" i="23"/>
  <c r="J19" i="23"/>
  <c r="Q18" i="23"/>
  <c r="N18" i="23"/>
  <c r="O18" i="23" s="1"/>
  <c r="L18" i="23"/>
  <c r="J18" i="23"/>
  <c r="H28" i="23"/>
  <c r="H18" i="23"/>
  <c r="Q28" i="22"/>
  <c r="N28" i="22"/>
  <c r="O28" i="22" s="1"/>
  <c r="L28" i="22"/>
  <c r="J28" i="22"/>
  <c r="Q27" i="22"/>
  <c r="O27" i="22"/>
  <c r="N27" i="22"/>
  <c r="L27" i="22"/>
  <c r="J27" i="22"/>
  <c r="Q26" i="22"/>
  <c r="O26" i="22"/>
  <c r="N26" i="22"/>
  <c r="L26" i="22"/>
  <c r="J26" i="22"/>
  <c r="Q25" i="22"/>
  <c r="O25" i="22"/>
  <c r="N25" i="22"/>
  <c r="L25" i="22"/>
  <c r="J25" i="22"/>
  <c r="Q24" i="22"/>
  <c r="O24" i="22"/>
  <c r="N24" i="22"/>
  <c r="L24" i="22"/>
  <c r="J24" i="22"/>
  <c r="Q23" i="22"/>
  <c r="O23" i="22"/>
  <c r="N23" i="22"/>
  <c r="L23" i="22"/>
  <c r="J23" i="22"/>
  <c r="Q22" i="22"/>
  <c r="O22" i="22"/>
  <c r="N22" i="22"/>
  <c r="L22" i="22"/>
  <c r="J22" i="22"/>
  <c r="Q21" i="22"/>
  <c r="O21" i="22"/>
  <c r="N21" i="22"/>
  <c r="L21" i="22"/>
  <c r="J21" i="22"/>
  <c r="Q20" i="22"/>
  <c r="O20" i="22"/>
  <c r="N20" i="22"/>
  <c r="L20" i="22"/>
  <c r="J20" i="22"/>
  <c r="Q19" i="22"/>
  <c r="O19" i="22"/>
  <c r="N19" i="22"/>
  <c r="L19" i="22"/>
  <c r="J19" i="22"/>
  <c r="Q18" i="22"/>
  <c r="O18" i="22"/>
  <c r="N18" i="22"/>
  <c r="L18" i="22"/>
  <c r="J18" i="22"/>
  <c r="H19" i="22"/>
  <c r="Q28" i="21"/>
  <c r="O28" i="21"/>
  <c r="N28" i="21"/>
  <c r="L28" i="21"/>
  <c r="J28" i="21"/>
  <c r="Q27" i="21"/>
  <c r="O27" i="21"/>
  <c r="N27" i="21"/>
  <c r="L27" i="21"/>
  <c r="J27" i="21"/>
  <c r="Q26" i="21"/>
  <c r="O26" i="21"/>
  <c r="N26" i="21"/>
  <c r="L26" i="21"/>
  <c r="J26" i="21"/>
  <c r="Q25" i="21"/>
  <c r="O25" i="21"/>
  <c r="N25" i="21"/>
  <c r="L25" i="21"/>
  <c r="J25" i="21"/>
  <c r="Q24" i="21"/>
  <c r="O24" i="21"/>
  <c r="N24" i="21"/>
  <c r="L24" i="21"/>
  <c r="J24" i="21"/>
  <c r="Q23" i="21"/>
  <c r="O23" i="21"/>
  <c r="N23" i="21"/>
  <c r="L23" i="21"/>
  <c r="J23" i="21"/>
  <c r="Q22" i="21"/>
  <c r="O22" i="21"/>
  <c r="N22" i="21"/>
  <c r="L22" i="21"/>
  <c r="J22" i="21"/>
  <c r="Q21" i="21"/>
  <c r="O21" i="21"/>
  <c r="N21" i="21"/>
  <c r="L21" i="21"/>
  <c r="J21" i="21"/>
  <c r="Q20" i="21"/>
  <c r="O20" i="21"/>
  <c r="N20" i="21"/>
  <c r="L20" i="21"/>
  <c r="J20" i="21"/>
  <c r="Q19" i="21"/>
  <c r="O19" i="21"/>
  <c r="N19" i="21"/>
  <c r="L19" i="21"/>
  <c r="J19" i="21"/>
  <c r="Q18" i="21"/>
  <c r="O18" i="21"/>
  <c r="N18" i="21"/>
  <c r="L18" i="21"/>
  <c r="J18" i="21"/>
  <c r="Q28" i="28"/>
  <c r="O28" i="28"/>
  <c r="N28" i="28"/>
  <c r="L28" i="28"/>
  <c r="J28" i="28"/>
  <c r="Q27" i="28"/>
  <c r="O27" i="28"/>
  <c r="N27" i="28"/>
  <c r="L27" i="28"/>
  <c r="J27" i="28"/>
  <c r="Q26" i="28"/>
  <c r="O26" i="28"/>
  <c r="N26" i="28"/>
  <c r="L26" i="28"/>
  <c r="J26" i="28"/>
  <c r="Q25" i="28"/>
  <c r="O25" i="28"/>
  <c r="N25" i="28"/>
  <c r="L25" i="28"/>
  <c r="J25" i="28"/>
  <c r="Q24" i="28"/>
  <c r="O24" i="28"/>
  <c r="N24" i="28"/>
  <c r="L24" i="28"/>
  <c r="J24" i="28"/>
  <c r="Q23" i="28"/>
  <c r="O23" i="28"/>
  <c r="N23" i="28"/>
  <c r="L23" i="28"/>
  <c r="J23" i="28"/>
  <c r="Q22" i="28"/>
  <c r="O22" i="28"/>
  <c r="N22" i="28"/>
  <c r="L22" i="28"/>
  <c r="J22" i="28"/>
  <c r="Q21" i="28"/>
  <c r="O21" i="28"/>
  <c r="N21" i="28"/>
  <c r="L21" i="28"/>
  <c r="J21" i="28"/>
  <c r="Q20" i="28"/>
  <c r="O20" i="28"/>
  <c r="N20" i="28"/>
  <c r="L20" i="28"/>
  <c r="J20" i="28"/>
  <c r="Q19" i="28"/>
  <c r="O19" i="28"/>
  <c r="N19" i="28"/>
  <c r="L19" i="28"/>
  <c r="J19" i="28"/>
  <c r="Q18" i="28"/>
  <c r="O18" i="28"/>
  <c r="N18" i="28"/>
  <c r="L18" i="28"/>
  <c r="J18" i="28"/>
  <c r="Q28" i="27"/>
  <c r="N28" i="27"/>
  <c r="O28" i="27" s="1"/>
  <c r="L28" i="27"/>
  <c r="J28" i="27"/>
  <c r="Q27" i="27"/>
  <c r="O27" i="27"/>
  <c r="N27" i="27"/>
  <c r="L27" i="27"/>
  <c r="J27" i="27"/>
  <c r="Q26" i="27"/>
  <c r="N26" i="27"/>
  <c r="O26" i="27" s="1"/>
  <c r="L26" i="27"/>
  <c r="J26" i="27"/>
  <c r="Q25" i="27"/>
  <c r="O25" i="27"/>
  <c r="N25" i="27"/>
  <c r="L25" i="27"/>
  <c r="J25" i="27"/>
  <c r="Q24" i="27"/>
  <c r="N24" i="27"/>
  <c r="O24" i="27" s="1"/>
  <c r="L24" i="27"/>
  <c r="J24" i="27"/>
  <c r="Q23" i="27"/>
  <c r="O23" i="27"/>
  <c r="N23" i="27"/>
  <c r="L23" i="27"/>
  <c r="J23" i="27"/>
  <c r="Q22" i="27"/>
  <c r="N22" i="27"/>
  <c r="O22" i="27" s="1"/>
  <c r="L22" i="27"/>
  <c r="J22" i="27"/>
  <c r="Q21" i="27"/>
  <c r="O21" i="27"/>
  <c r="N21" i="27"/>
  <c r="L21" i="27"/>
  <c r="J21" i="27"/>
  <c r="Q20" i="27"/>
  <c r="N20" i="27"/>
  <c r="O20" i="27" s="1"/>
  <c r="L20" i="27"/>
  <c r="J20" i="27"/>
  <c r="Q19" i="27"/>
  <c r="O19" i="27"/>
  <c r="N19" i="27"/>
  <c r="L19" i="27"/>
  <c r="J19" i="27"/>
  <c r="Q18" i="27"/>
  <c r="N18" i="27"/>
  <c r="O18" i="27" s="1"/>
  <c r="L18" i="27"/>
  <c r="J18" i="27"/>
  <c r="Q28" i="20"/>
  <c r="O28" i="20"/>
  <c r="N28" i="20"/>
  <c r="L28" i="20"/>
  <c r="J28" i="20"/>
  <c r="Q27" i="20"/>
  <c r="O27" i="20"/>
  <c r="N27" i="20"/>
  <c r="L27" i="20"/>
  <c r="J27" i="20"/>
  <c r="Q26" i="20"/>
  <c r="O26" i="20"/>
  <c r="N26" i="20"/>
  <c r="L26" i="20"/>
  <c r="J26" i="20"/>
  <c r="Q25" i="20"/>
  <c r="O25" i="20"/>
  <c r="N25" i="20"/>
  <c r="L25" i="20"/>
  <c r="J25" i="20"/>
  <c r="Q24" i="20"/>
  <c r="O24" i="20"/>
  <c r="N24" i="20"/>
  <c r="L24" i="20"/>
  <c r="J24" i="20"/>
  <c r="Q23" i="20"/>
  <c r="O23" i="20"/>
  <c r="N23" i="20"/>
  <c r="L23" i="20"/>
  <c r="J23" i="20"/>
  <c r="Q22" i="20"/>
  <c r="O22" i="20"/>
  <c r="N22" i="20"/>
  <c r="L22" i="20"/>
  <c r="J22" i="20"/>
  <c r="Q21" i="20"/>
  <c r="O21" i="20"/>
  <c r="N21" i="20"/>
  <c r="L21" i="20"/>
  <c r="J21" i="20"/>
  <c r="Q20" i="20"/>
  <c r="O20" i="20"/>
  <c r="N20" i="20"/>
  <c r="L20" i="20"/>
  <c r="J20" i="20"/>
  <c r="Q19" i="20"/>
  <c r="O19" i="20"/>
  <c r="N19" i="20"/>
  <c r="L19" i="20"/>
  <c r="J19" i="20"/>
  <c r="Q18" i="20"/>
  <c r="O18" i="20"/>
  <c r="N18" i="20"/>
  <c r="L18" i="20"/>
  <c r="J18" i="20"/>
  <c r="H19" i="20" l="1"/>
  <c r="H19" i="25"/>
  <c r="H19" i="24"/>
  <c r="H25" i="23"/>
  <c r="H19" i="23"/>
  <c r="H20" i="25"/>
  <c r="H24" i="25"/>
  <c r="H21" i="25"/>
  <c r="H25" i="25"/>
  <c r="H22" i="24"/>
  <c r="H20" i="24"/>
  <c r="H23" i="24"/>
  <c r="H21" i="24"/>
  <c r="H24" i="24"/>
  <c r="H25" i="24"/>
  <c r="H27" i="24"/>
  <c r="H26" i="24"/>
  <c r="H23" i="23"/>
  <c r="H21" i="23"/>
  <c r="H22" i="23"/>
  <c r="H20" i="23"/>
  <c r="H24" i="23"/>
  <c r="H26" i="23"/>
  <c r="H22" i="22"/>
  <c r="H20" i="22"/>
  <c r="H23" i="22"/>
  <c r="H21" i="22"/>
  <c r="H18" i="22"/>
  <c r="H27" i="22"/>
  <c r="H25" i="22"/>
  <c r="H28" i="22"/>
  <c r="H26" i="22"/>
  <c r="H24" i="22"/>
  <c r="H18" i="21"/>
  <c r="H28" i="21"/>
  <c r="H26" i="21"/>
  <c r="H27" i="21"/>
  <c r="H25" i="21"/>
  <c r="H19" i="21"/>
  <c r="H24" i="21"/>
  <c r="H22" i="21"/>
  <c r="H20" i="21"/>
  <c r="H23" i="21"/>
  <c r="H21" i="21"/>
  <c r="H22" i="28"/>
  <c r="H20" i="28"/>
  <c r="H23" i="28"/>
  <c r="H21" i="28"/>
  <c r="H18" i="28"/>
  <c r="H28" i="28"/>
  <c r="H26" i="28"/>
  <c r="H27" i="28"/>
  <c r="H25" i="28"/>
  <c r="H19" i="28"/>
  <c r="H24" i="28"/>
  <c r="H22" i="27"/>
  <c r="H20" i="27"/>
  <c r="H23" i="27"/>
  <c r="H21" i="27"/>
  <c r="H18" i="27"/>
  <c r="H28" i="27"/>
  <c r="H26" i="27"/>
  <c r="H27" i="27"/>
  <c r="H25" i="27"/>
  <c r="H19" i="27"/>
  <c r="H24" i="27"/>
  <c r="H24" i="20"/>
  <c r="H18" i="20"/>
  <c r="H27" i="20"/>
  <c r="H25" i="20"/>
  <c r="H28" i="20"/>
  <c r="H26" i="20"/>
  <c r="H23" i="20"/>
  <c r="H22" i="20"/>
  <c r="H20" i="20"/>
  <c r="H21" i="20"/>
  <c r="G14" i="25" l="1"/>
  <c r="G14" i="27"/>
  <c r="G14" i="20"/>
  <c r="G14" i="24"/>
  <c r="G14" i="23"/>
  <c r="G14" i="22"/>
  <c r="G14" i="21"/>
  <c r="G14" i="28"/>
  <c r="Q28" i="19" l="1"/>
  <c r="O28" i="19"/>
  <c r="N28" i="19"/>
  <c r="L28" i="19"/>
  <c r="J28" i="19"/>
  <c r="Q27" i="19"/>
  <c r="O27" i="19"/>
  <c r="N27" i="19"/>
  <c r="L27" i="19"/>
  <c r="J27" i="19"/>
  <c r="Q26" i="19"/>
  <c r="O26" i="19"/>
  <c r="N26" i="19"/>
  <c r="L26" i="19"/>
  <c r="J26" i="19"/>
  <c r="Q25" i="19"/>
  <c r="O25" i="19"/>
  <c r="N25" i="19"/>
  <c r="L25" i="19"/>
  <c r="J25" i="19"/>
  <c r="Q24" i="19"/>
  <c r="O24" i="19"/>
  <c r="N24" i="19"/>
  <c r="L24" i="19"/>
  <c r="J24" i="19"/>
  <c r="Q23" i="19"/>
  <c r="O23" i="19"/>
  <c r="N23" i="19"/>
  <c r="L23" i="19"/>
  <c r="J23" i="19"/>
  <c r="Q22" i="19"/>
  <c r="O22" i="19"/>
  <c r="N22" i="19"/>
  <c r="L22" i="19"/>
  <c r="J22" i="19"/>
  <c r="Q21" i="19"/>
  <c r="O21" i="19"/>
  <c r="N21" i="19"/>
  <c r="L21" i="19"/>
  <c r="J21" i="19"/>
  <c r="Q20" i="19"/>
  <c r="O20" i="19"/>
  <c r="N20" i="19"/>
  <c r="L20" i="19"/>
  <c r="J20" i="19"/>
  <c r="Q19" i="19"/>
  <c r="O19" i="19"/>
  <c r="N19" i="19"/>
  <c r="L19" i="19"/>
  <c r="J19" i="19"/>
  <c r="Q18" i="19"/>
  <c r="O18" i="19"/>
  <c r="N18" i="19"/>
  <c r="L18" i="19"/>
  <c r="J18" i="19"/>
  <c r="H28" i="19"/>
  <c r="H22" i="19"/>
  <c r="Q28" i="18"/>
  <c r="O28" i="18"/>
  <c r="N28" i="18"/>
  <c r="L28" i="18"/>
  <c r="J28" i="18"/>
  <c r="Q27" i="18"/>
  <c r="O27" i="18"/>
  <c r="N27" i="18"/>
  <c r="L27" i="18"/>
  <c r="J27" i="18"/>
  <c r="Q26" i="18"/>
  <c r="O26" i="18"/>
  <c r="N26" i="18"/>
  <c r="L26" i="18"/>
  <c r="J26" i="18"/>
  <c r="Q25" i="18"/>
  <c r="O25" i="18"/>
  <c r="N25" i="18"/>
  <c r="L25" i="18"/>
  <c r="J25" i="18"/>
  <c r="Q24" i="18"/>
  <c r="O24" i="18"/>
  <c r="N24" i="18"/>
  <c r="L24" i="18"/>
  <c r="J24" i="18"/>
  <c r="Q23" i="18"/>
  <c r="O23" i="18"/>
  <c r="N23" i="18"/>
  <c r="L23" i="18"/>
  <c r="J23" i="18"/>
  <c r="Q22" i="18"/>
  <c r="O22" i="18"/>
  <c r="N22" i="18"/>
  <c r="L22" i="18"/>
  <c r="J22" i="18"/>
  <c r="Q21" i="18"/>
  <c r="O21" i="18"/>
  <c r="N21" i="18"/>
  <c r="L21" i="18"/>
  <c r="J21" i="18"/>
  <c r="Q20" i="18"/>
  <c r="O20" i="18"/>
  <c r="N20" i="18"/>
  <c r="L20" i="18"/>
  <c r="J20" i="18"/>
  <c r="Q19" i="18"/>
  <c r="O19" i="18"/>
  <c r="N19" i="18"/>
  <c r="L19" i="18"/>
  <c r="J19" i="18"/>
  <c r="Q18" i="18"/>
  <c r="O18" i="18"/>
  <c r="N18" i="18"/>
  <c r="L18" i="18"/>
  <c r="J18" i="18"/>
  <c r="H27" i="18"/>
  <c r="H19" i="18"/>
  <c r="Q28" i="17"/>
  <c r="O28" i="17"/>
  <c r="N28" i="17"/>
  <c r="L28" i="17"/>
  <c r="J28" i="17"/>
  <c r="Q27" i="17"/>
  <c r="O27" i="17"/>
  <c r="N27" i="17"/>
  <c r="L27" i="17"/>
  <c r="J27" i="17"/>
  <c r="Q26" i="17"/>
  <c r="O26" i="17"/>
  <c r="N26" i="17"/>
  <c r="L26" i="17"/>
  <c r="J26" i="17"/>
  <c r="Q25" i="17"/>
  <c r="O25" i="17"/>
  <c r="N25" i="17"/>
  <c r="L25" i="17"/>
  <c r="J25" i="17"/>
  <c r="Q24" i="17"/>
  <c r="O24" i="17"/>
  <c r="N24" i="17"/>
  <c r="L24" i="17"/>
  <c r="J24" i="17"/>
  <c r="Q23" i="17"/>
  <c r="O23" i="17"/>
  <c r="N23" i="17"/>
  <c r="L23" i="17"/>
  <c r="J23" i="17"/>
  <c r="Q22" i="17"/>
  <c r="O22" i="17"/>
  <c r="N22" i="17"/>
  <c r="L22" i="17"/>
  <c r="J22" i="17"/>
  <c r="Q21" i="17"/>
  <c r="O21" i="17"/>
  <c r="N21" i="17"/>
  <c r="L21" i="17"/>
  <c r="J21" i="17"/>
  <c r="Q20" i="17"/>
  <c r="O20" i="17"/>
  <c r="N20" i="17"/>
  <c r="L20" i="17"/>
  <c r="J20" i="17"/>
  <c r="Q19" i="17"/>
  <c r="O19" i="17"/>
  <c r="N19" i="17"/>
  <c r="L19" i="17"/>
  <c r="J19" i="17"/>
  <c r="Q18" i="17"/>
  <c r="O18" i="17"/>
  <c r="N18" i="17"/>
  <c r="L18" i="17"/>
  <c r="J18" i="17"/>
  <c r="H28" i="17"/>
  <c r="Q28" i="16"/>
  <c r="O28" i="16"/>
  <c r="N28" i="16"/>
  <c r="L28" i="16"/>
  <c r="J28" i="16"/>
  <c r="Q27" i="16"/>
  <c r="O27" i="16"/>
  <c r="N27" i="16"/>
  <c r="L27" i="16"/>
  <c r="J27" i="16"/>
  <c r="Q26" i="16"/>
  <c r="O26" i="16"/>
  <c r="N26" i="16"/>
  <c r="L26" i="16"/>
  <c r="J26" i="16"/>
  <c r="Q25" i="16"/>
  <c r="O25" i="16"/>
  <c r="N25" i="16"/>
  <c r="L25" i="16"/>
  <c r="J25" i="16"/>
  <c r="Q24" i="16"/>
  <c r="O24" i="16"/>
  <c r="N24" i="16"/>
  <c r="L24" i="16"/>
  <c r="J24" i="16"/>
  <c r="Q23" i="16"/>
  <c r="O23" i="16"/>
  <c r="N23" i="16"/>
  <c r="L23" i="16"/>
  <c r="J23" i="16"/>
  <c r="Q22" i="16"/>
  <c r="O22" i="16"/>
  <c r="N22" i="16"/>
  <c r="L22" i="16"/>
  <c r="J22" i="16"/>
  <c r="Q21" i="16"/>
  <c r="O21" i="16"/>
  <c r="N21" i="16"/>
  <c r="L21" i="16"/>
  <c r="J21" i="16"/>
  <c r="Q20" i="16"/>
  <c r="O20" i="16"/>
  <c r="N20" i="16"/>
  <c r="L20" i="16"/>
  <c r="J20" i="16"/>
  <c r="Q19" i="16"/>
  <c r="O19" i="16"/>
  <c r="N19" i="16"/>
  <c r="L19" i="16"/>
  <c r="J19" i="16"/>
  <c r="Q18" i="16"/>
  <c r="O18" i="16"/>
  <c r="N18" i="16"/>
  <c r="L18" i="16"/>
  <c r="J18" i="16"/>
  <c r="H27" i="16"/>
  <c r="H22" i="16"/>
  <c r="Q28" i="15"/>
  <c r="O28" i="15"/>
  <c r="N28" i="15"/>
  <c r="L28" i="15"/>
  <c r="J28" i="15"/>
  <c r="Q27" i="15"/>
  <c r="O27" i="15"/>
  <c r="N27" i="15"/>
  <c r="L27" i="15"/>
  <c r="J27" i="15"/>
  <c r="Q26" i="15"/>
  <c r="O26" i="15"/>
  <c r="N26" i="15"/>
  <c r="L26" i="15"/>
  <c r="J26" i="15"/>
  <c r="Q25" i="15"/>
  <c r="O25" i="15"/>
  <c r="N25" i="15"/>
  <c r="L25" i="15"/>
  <c r="J25" i="15"/>
  <c r="Q24" i="15"/>
  <c r="O24" i="15"/>
  <c r="N24" i="15"/>
  <c r="L24" i="15"/>
  <c r="J24" i="15"/>
  <c r="Q23" i="15"/>
  <c r="O23" i="15"/>
  <c r="N23" i="15"/>
  <c r="L23" i="15"/>
  <c r="J23" i="15"/>
  <c r="Q22" i="15"/>
  <c r="O22" i="15"/>
  <c r="N22" i="15"/>
  <c r="L22" i="15"/>
  <c r="J22" i="15"/>
  <c r="Q21" i="15"/>
  <c r="O21" i="15"/>
  <c r="N21" i="15"/>
  <c r="L21" i="15"/>
  <c r="J21" i="15"/>
  <c r="Q20" i="15"/>
  <c r="O20" i="15"/>
  <c r="N20" i="15"/>
  <c r="L20" i="15"/>
  <c r="J20" i="15"/>
  <c r="Q19" i="15"/>
  <c r="O19" i="15"/>
  <c r="N19" i="15"/>
  <c r="L19" i="15"/>
  <c r="J19" i="15"/>
  <c r="Q18" i="15"/>
  <c r="O18" i="15"/>
  <c r="N18" i="15"/>
  <c r="L18" i="15"/>
  <c r="J18" i="15"/>
  <c r="H28" i="15"/>
  <c r="H22" i="15"/>
  <c r="Q28" i="14"/>
  <c r="O28" i="14"/>
  <c r="N28" i="14"/>
  <c r="L28" i="14"/>
  <c r="J28" i="14"/>
  <c r="Q27" i="14"/>
  <c r="O27" i="14"/>
  <c r="N27" i="14"/>
  <c r="L27" i="14"/>
  <c r="J27" i="14"/>
  <c r="Q26" i="14"/>
  <c r="O26" i="14"/>
  <c r="N26" i="14"/>
  <c r="L26" i="14"/>
  <c r="J26" i="14"/>
  <c r="Q25" i="14"/>
  <c r="O25" i="14"/>
  <c r="N25" i="14"/>
  <c r="L25" i="14"/>
  <c r="J25" i="14"/>
  <c r="Q24" i="14"/>
  <c r="O24" i="14"/>
  <c r="N24" i="14"/>
  <c r="L24" i="14"/>
  <c r="J24" i="14"/>
  <c r="Q23" i="14"/>
  <c r="O23" i="14"/>
  <c r="N23" i="14"/>
  <c r="L23" i="14"/>
  <c r="J23" i="14"/>
  <c r="Q22" i="14"/>
  <c r="O22" i="14"/>
  <c r="N22" i="14"/>
  <c r="L22" i="14"/>
  <c r="J22" i="14"/>
  <c r="Q21" i="14"/>
  <c r="O21" i="14"/>
  <c r="N21" i="14"/>
  <c r="L21" i="14"/>
  <c r="J21" i="14"/>
  <c r="Q20" i="14"/>
  <c r="O20" i="14"/>
  <c r="N20" i="14"/>
  <c r="L20" i="14"/>
  <c r="J20" i="14"/>
  <c r="Q19" i="14"/>
  <c r="O19" i="14"/>
  <c r="N19" i="14"/>
  <c r="L19" i="14"/>
  <c r="J19" i="14"/>
  <c r="Q18" i="14"/>
  <c r="O18" i="14"/>
  <c r="N18" i="14"/>
  <c r="L18" i="14"/>
  <c r="J18" i="14"/>
  <c r="H27" i="14"/>
  <c r="H22" i="14"/>
  <c r="Q28" i="13"/>
  <c r="O28" i="13"/>
  <c r="N28" i="13"/>
  <c r="L28" i="13"/>
  <c r="J28" i="13"/>
  <c r="Q27" i="13"/>
  <c r="O27" i="13"/>
  <c r="N27" i="13"/>
  <c r="L27" i="13"/>
  <c r="J27" i="13"/>
  <c r="Q26" i="13"/>
  <c r="O26" i="13"/>
  <c r="N26" i="13"/>
  <c r="L26" i="13"/>
  <c r="J26" i="13"/>
  <c r="Q25" i="13"/>
  <c r="O25" i="13"/>
  <c r="N25" i="13"/>
  <c r="L25" i="13"/>
  <c r="J25" i="13"/>
  <c r="Q24" i="13"/>
  <c r="O24" i="13"/>
  <c r="N24" i="13"/>
  <c r="L24" i="13"/>
  <c r="J24" i="13"/>
  <c r="Q23" i="13"/>
  <c r="O23" i="13"/>
  <c r="N23" i="13"/>
  <c r="L23" i="13"/>
  <c r="J23" i="13"/>
  <c r="Q22" i="13"/>
  <c r="O22" i="13"/>
  <c r="N22" i="13"/>
  <c r="L22" i="13"/>
  <c r="J22" i="13"/>
  <c r="Q21" i="13"/>
  <c r="O21" i="13"/>
  <c r="N21" i="13"/>
  <c r="L21" i="13"/>
  <c r="J21" i="13"/>
  <c r="Q20" i="13"/>
  <c r="O20" i="13"/>
  <c r="N20" i="13"/>
  <c r="L20" i="13"/>
  <c r="J20" i="13"/>
  <c r="Q19" i="13"/>
  <c r="O19" i="13"/>
  <c r="N19" i="13"/>
  <c r="L19" i="13"/>
  <c r="J19" i="13"/>
  <c r="Q18" i="13"/>
  <c r="O18" i="13"/>
  <c r="N18" i="13"/>
  <c r="L18" i="13"/>
  <c r="J18" i="13"/>
  <c r="H28" i="13"/>
  <c r="Q28" i="12"/>
  <c r="O28" i="12"/>
  <c r="N28" i="12"/>
  <c r="L28" i="12"/>
  <c r="J28" i="12"/>
  <c r="Q27" i="12"/>
  <c r="O27" i="12"/>
  <c r="N27" i="12"/>
  <c r="L27" i="12"/>
  <c r="J27" i="12"/>
  <c r="Q26" i="12"/>
  <c r="O26" i="12"/>
  <c r="N26" i="12"/>
  <c r="L26" i="12"/>
  <c r="J26" i="12"/>
  <c r="Q25" i="12"/>
  <c r="O25" i="12"/>
  <c r="N25" i="12"/>
  <c r="L25" i="12"/>
  <c r="J25" i="12"/>
  <c r="Q24" i="12"/>
  <c r="O24" i="12"/>
  <c r="N24" i="12"/>
  <c r="L24" i="12"/>
  <c r="J24" i="12"/>
  <c r="Q23" i="12"/>
  <c r="O23" i="12"/>
  <c r="N23" i="12"/>
  <c r="L23" i="12"/>
  <c r="J23" i="12"/>
  <c r="Q22" i="12"/>
  <c r="O22" i="12"/>
  <c r="N22" i="12"/>
  <c r="L22" i="12"/>
  <c r="J22" i="12"/>
  <c r="Q21" i="12"/>
  <c r="O21" i="12"/>
  <c r="N21" i="12"/>
  <c r="L21" i="12"/>
  <c r="J21" i="12"/>
  <c r="Q20" i="12"/>
  <c r="O20" i="12"/>
  <c r="N20" i="12"/>
  <c r="L20" i="12"/>
  <c r="J20" i="12"/>
  <c r="Q19" i="12"/>
  <c r="O19" i="12"/>
  <c r="N19" i="12"/>
  <c r="L19" i="12"/>
  <c r="J19" i="12"/>
  <c r="Q18" i="12"/>
  <c r="O18" i="12"/>
  <c r="N18" i="12"/>
  <c r="L18" i="12"/>
  <c r="J18" i="12"/>
  <c r="H28" i="12"/>
  <c r="H22" i="12"/>
  <c r="Q28" i="11"/>
  <c r="O28" i="11"/>
  <c r="N28" i="11"/>
  <c r="L28" i="11"/>
  <c r="J28" i="11"/>
  <c r="Q27" i="11"/>
  <c r="O27" i="11"/>
  <c r="N27" i="11"/>
  <c r="L27" i="11"/>
  <c r="J27" i="11"/>
  <c r="Q26" i="11"/>
  <c r="O26" i="11"/>
  <c r="N26" i="11"/>
  <c r="L26" i="11"/>
  <c r="J26" i="11"/>
  <c r="Q25" i="11"/>
  <c r="O25" i="11"/>
  <c r="N25" i="11"/>
  <c r="L25" i="11"/>
  <c r="J25" i="11"/>
  <c r="Q24" i="11"/>
  <c r="O24" i="11"/>
  <c r="N24" i="11"/>
  <c r="L24" i="11"/>
  <c r="J24" i="11"/>
  <c r="Q23" i="11"/>
  <c r="O23" i="11"/>
  <c r="N23" i="11"/>
  <c r="L23" i="11"/>
  <c r="J23" i="11"/>
  <c r="Q22" i="11"/>
  <c r="O22" i="11"/>
  <c r="N22" i="11"/>
  <c r="L22" i="11"/>
  <c r="J22" i="11"/>
  <c r="Q21" i="11"/>
  <c r="O21" i="11"/>
  <c r="N21" i="11"/>
  <c r="L21" i="11"/>
  <c r="J21" i="11"/>
  <c r="Q20" i="11"/>
  <c r="O20" i="11"/>
  <c r="N20" i="11"/>
  <c r="L20" i="11"/>
  <c r="J20" i="11"/>
  <c r="Q19" i="11"/>
  <c r="O19" i="11"/>
  <c r="N19" i="11"/>
  <c r="L19" i="11"/>
  <c r="J19" i="11"/>
  <c r="Q18" i="11"/>
  <c r="O18" i="11"/>
  <c r="N18" i="11"/>
  <c r="L18" i="11"/>
  <c r="J18" i="11"/>
  <c r="H28" i="11"/>
  <c r="Q28" i="10"/>
  <c r="N28" i="10"/>
  <c r="O28" i="10" s="1"/>
  <c r="L28" i="10"/>
  <c r="J28" i="10"/>
  <c r="Q27" i="10"/>
  <c r="O27" i="10"/>
  <c r="N27" i="10"/>
  <c r="L27" i="10"/>
  <c r="J27" i="10"/>
  <c r="Q26" i="10"/>
  <c r="N26" i="10"/>
  <c r="O26" i="10" s="1"/>
  <c r="L26" i="10"/>
  <c r="J26" i="10"/>
  <c r="Q25" i="10"/>
  <c r="O25" i="10"/>
  <c r="N25" i="10"/>
  <c r="L25" i="10"/>
  <c r="J25" i="10"/>
  <c r="Q24" i="10"/>
  <c r="N24" i="10"/>
  <c r="O24" i="10" s="1"/>
  <c r="L24" i="10"/>
  <c r="J24" i="10"/>
  <c r="Q23" i="10"/>
  <c r="O23" i="10"/>
  <c r="N23" i="10"/>
  <c r="L23" i="10"/>
  <c r="J23" i="10"/>
  <c r="Q22" i="10"/>
  <c r="N22" i="10"/>
  <c r="O22" i="10" s="1"/>
  <c r="L22" i="10"/>
  <c r="J22" i="10"/>
  <c r="Q21" i="10"/>
  <c r="O21" i="10"/>
  <c r="N21" i="10"/>
  <c r="L21" i="10"/>
  <c r="J21" i="10"/>
  <c r="Q20" i="10"/>
  <c r="N20" i="10"/>
  <c r="O20" i="10" s="1"/>
  <c r="L20" i="10"/>
  <c r="J20" i="10"/>
  <c r="Q19" i="10"/>
  <c r="O19" i="10"/>
  <c r="N19" i="10"/>
  <c r="L19" i="10"/>
  <c r="J19" i="10"/>
  <c r="Q18" i="10"/>
  <c r="N18" i="10"/>
  <c r="O18" i="10" s="1"/>
  <c r="L18" i="10"/>
  <c r="J18" i="10"/>
  <c r="H27" i="10"/>
  <c r="Q28" i="9"/>
  <c r="N28" i="9"/>
  <c r="O28" i="9" s="1"/>
  <c r="L28" i="9"/>
  <c r="J28" i="9"/>
  <c r="Q27" i="9"/>
  <c r="O27" i="9"/>
  <c r="N27" i="9"/>
  <c r="L27" i="9"/>
  <c r="J27" i="9"/>
  <c r="Q26" i="9"/>
  <c r="N26" i="9"/>
  <c r="O26" i="9" s="1"/>
  <c r="L26" i="9"/>
  <c r="J26" i="9"/>
  <c r="Q25" i="9"/>
  <c r="O25" i="9"/>
  <c r="N25" i="9"/>
  <c r="L25" i="9"/>
  <c r="J25" i="9"/>
  <c r="Q24" i="9"/>
  <c r="N24" i="9"/>
  <c r="O24" i="9" s="1"/>
  <c r="L24" i="9"/>
  <c r="J24" i="9"/>
  <c r="Q23" i="9"/>
  <c r="O23" i="9"/>
  <c r="N23" i="9"/>
  <c r="L23" i="9"/>
  <c r="J23" i="9"/>
  <c r="Q22" i="9"/>
  <c r="N22" i="9"/>
  <c r="O22" i="9" s="1"/>
  <c r="L22" i="9"/>
  <c r="J22" i="9"/>
  <c r="Q21" i="9"/>
  <c r="O21" i="9"/>
  <c r="N21" i="9"/>
  <c r="L21" i="9"/>
  <c r="J21" i="9"/>
  <c r="Q20" i="9"/>
  <c r="N20" i="9"/>
  <c r="O20" i="9" s="1"/>
  <c r="L20" i="9"/>
  <c r="J20" i="9"/>
  <c r="Q19" i="9"/>
  <c r="O19" i="9"/>
  <c r="N19" i="9"/>
  <c r="L19" i="9"/>
  <c r="J19" i="9"/>
  <c r="Q18" i="9"/>
  <c r="N18" i="9"/>
  <c r="O18" i="9" s="1"/>
  <c r="L18" i="9"/>
  <c r="J18" i="9"/>
  <c r="H25" i="9"/>
  <c r="Q28" i="8"/>
  <c r="N28" i="8"/>
  <c r="O28" i="8" s="1"/>
  <c r="L28" i="8"/>
  <c r="J28" i="8"/>
  <c r="Q27" i="8"/>
  <c r="O27" i="8"/>
  <c r="N27" i="8"/>
  <c r="L27" i="8"/>
  <c r="J27" i="8"/>
  <c r="Q26" i="8"/>
  <c r="O26" i="8"/>
  <c r="N26" i="8"/>
  <c r="L26" i="8"/>
  <c r="J26" i="8"/>
  <c r="Q25" i="8"/>
  <c r="O25" i="8"/>
  <c r="N25" i="8"/>
  <c r="L25" i="8"/>
  <c r="J25" i="8"/>
  <c r="Q24" i="8"/>
  <c r="O24" i="8"/>
  <c r="N24" i="8"/>
  <c r="L24" i="8"/>
  <c r="J24" i="8"/>
  <c r="Q23" i="8"/>
  <c r="O23" i="8"/>
  <c r="N23" i="8"/>
  <c r="L23" i="8"/>
  <c r="J23" i="8"/>
  <c r="Q22" i="8"/>
  <c r="O22" i="8"/>
  <c r="N22" i="8"/>
  <c r="L22" i="8"/>
  <c r="J22" i="8"/>
  <c r="Q21" i="8"/>
  <c r="O21" i="8"/>
  <c r="N21" i="8"/>
  <c r="L21" i="8"/>
  <c r="J21" i="8"/>
  <c r="Q20" i="8"/>
  <c r="O20" i="8"/>
  <c r="N20" i="8"/>
  <c r="L20" i="8"/>
  <c r="J20" i="8"/>
  <c r="Q19" i="8"/>
  <c r="O19" i="8"/>
  <c r="N19" i="8"/>
  <c r="L19" i="8"/>
  <c r="J19" i="8"/>
  <c r="Q18" i="8"/>
  <c r="O18" i="8"/>
  <c r="N18" i="8"/>
  <c r="L18" i="8"/>
  <c r="J18" i="8"/>
  <c r="H27" i="8"/>
  <c r="H19" i="19" l="1"/>
  <c r="H19" i="16"/>
  <c r="H19" i="14"/>
  <c r="H23" i="19"/>
  <c r="H21" i="19"/>
  <c r="H22" i="18"/>
  <c r="H21" i="18"/>
  <c r="H23" i="18"/>
  <c r="H22" i="17"/>
  <c r="H23" i="17"/>
  <c r="H21" i="17"/>
  <c r="H19" i="17"/>
  <c r="G14" i="16"/>
  <c r="H23" i="16"/>
  <c r="H21" i="16"/>
  <c r="H19" i="15"/>
  <c r="H23" i="15"/>
  <c r="H21" i="15"/>
  <c r="H23" i="14"/>
  <c r="H21" i="14"/>
  <c r="H22" i="13"/>
  <c r="H23" i="13"/>
  <c r="H21" i="13"/>
  <c r="H19" i="13"/>
  <c r="H19" i="12"/>
  <c r="H23" i="12"/>
  <c r="H21" i="12"/>
  <c r="H22" i="11"/>
  <c r="H21" i="11"/>
  <c r="H23" i="11"/>
  <c r="G14" i="11"/>
  <c r="H19" i="11"/>
  <c r="H19" i="10"/>
  <c r="G14" i="10"/>
  <c r="H19" i="9"/>
  <c r="H20" i="8"/>
  <c r="H23" i="8"/>
  <c r="H21" i="8"/>
  <c r="H19" i="8"/>
  <c r="H24" i="19"/>
  <c r="H25" i="19"/>
  <c r="H27" i="19"/>
  <c r="H18" i="19"/>
  <c r="H20" i="19"/>
  <c r="H26" i="19"/>
  <c r="H24" i="18"/>
  <c r="G14" i="18"/>
  <c r="H25" i="18"/>
  <c r="H18" i="18"/>
  <c r="H20" i="18"/>
  <c r="H26" i="18"/>
  <c r="H28" i="18"/>
  <c r="H24" i="17"/>
  <c r="H25" i="17"/>
  <c r="H27" i="17"/>
  <c r="H18" i="17"/>
  <c r="H20" i="17"/>
  <c r="H26" i="17"/>
  <c r="H24" i="16"/>
  <c r="H25" i="16"/>
  <c r="H18" i="16"/>
  <c r="H20" i="16"/>
  <c r="H26" i="16"/>
  <c r="H28" i="16"/>
  <c r="H24" i="15"/>
  <c r="H25" i="15"/>
  <c r="H27" i="15"/>
  <c r="H18" i="15"/>
  <c r="H20" i="15"/>
  <c r="H26" i="15"/>
  <c r="H24" i="14"/>
  <c r="H25" i="14"/>
  <c r="H18" i="14"/>
  <c r="H20" i="14"/>
  <c r="H26" i="14"/>
  <c r="H28" i="14"/>
  <c r="H24" i="13"/>
  <c r="H25" i="13"/>
  <c r="H27" i="13"/>
  <c r="H18" i="13"/>
  <c r="H20" i="13"/>
  <c r="H26" i="13"/>
  <c r="H24" i="12"/>
  <c r="H27" i="12"/>
  <c r="H25" i="12"/>
  <c r="H18" i="12"/>
  <c r="H20" i="12"/>
  <c r="H26" i="12"/>
  <c r="H24" i="11"/>
  <c r="H25" i="11"/>
  <c r="H27" i="11"/>
  <c r="H18" i="11"/>
  <c r="H20" i="11"/>
  <c r="H26" i="11"/>
  <c r="H21" i="10"/>
  <c r="H22" i="10"/>
  <c r="H20" i="10"/>
  <c r="H23" i="10"/>
  <c r="H24" i="10"/>
  <c r="H25" i="10"/>
  <c r="H18" i="10"/>
  <c r="H26" i="10"/>
  <c r="H28" i="10"/>
  <c r="H24" i="9"/>
  <c r="H23" i="9"/>
  <c r="H22" i="9"/>
  <c r="H20" i="9"/>
  <c r="H21" i="9"/>
  <c r="H27" i="9"/>
  <c r="H18" i="9"/>
  <c r="H26" i="9"/>
  <c r="H28" i="9"/>
  <c r="H24" i="8"/>
  <c r="H25" i="8"/>
  <c r="H18" i="8"/>
  <c r="H22" i="8"/>
  <c r="H26" i="8"/>
  <c r="H28" i="8"/>
  <c r="Q28" i="7"/>
  <c r="N28" i="7"/>
  <c r="O28" i="7" s="1"/>
  <c r="L28" i="7"/>
  <c r="J28" i="7"/>
  <c r="Q27" i="7"/>
  <c r="N27" i="7"/>
  <c r="O27" i="7" s="1"/>
  <c r="L27" i="7"/>
  <c r="J27" i="7"/>
  <c r="Q26" i="7"/>
  <c r="N26" i="7"/>
  <c r="O26" i="7" s="1"/>
  <c r="L26" i="7"/>
  <c r="J26" i="7"/>
  <c r="Q25" i="7"/>
  <c r="N25" i="7"/>
  <c r="O25" i="7" s="1"/>
  <c r="L25" i="7"/>
  <c r="J25" i="7"/>
  <c r="Q24" i="7"/>
  <c r="N24" i="7"/>
  <c r="O24" i="7" s="1"/>
  <c r="L24" i="7"/>
  <c r="J24" i="7"/>
  <c r="Q23" i="7"/>
  <c r="N23" i="7"/>
  <c r="O23" i="7" s="1"/>
  <c r="L23" i="7"/>
  <c r="J23" i="7"/>
  <c r="Q22" i="7"/>
  <c r="N22" i="7"/>
  <c r="O22" i="7" s="1"/>
  <c r="L22" i="7"/>
  <c r="J22" i="7"/>
  <c r="Q21" i="7"/>
  <c r="N21" i="7"/>
  <c r="O21" i="7" s="1"/>
  <c r="L21" i="7"/>
  <c r="J21" i="7"/>
  <c r="Q20" i="7"/>
  <c r="N20" i="7"/>
  <c r="O20" i="7" s="1"/>
  <c r="L20" i="7"/>
  <c r="J20" i="7"/>
  <c r="Q19" i="7"/>
  <c r="N19" i="7"/>
  <c r="O19" i="7" s="1"/>
  <c r="L19" i="7"/>
  <c r="J19" i="7"/>
  <c r="Q18" i="7"/>
  <c r="N18" i="7"/>
  <c r="O18" i="7" s="1"/>
  <c r="L18" i="7"/>
  <c r="J18" i="7"/>
  <c r="E12" i="7"/>
  <c r="G12" i="7" s="1"/>
  <c r="E11" i="7"/>
  <c r="G11" i="7" s="1"/>
  <c r="E10" i="7"/>
  <c r="G10" i="7" s="1"/>
  <c r="D9" i="7"/>
  <c r="E9" i="7" s="1"/>
  <c r="G9" i="7" s="1"/>
  <c r="E7" i="7"/>
  <c r="G7" i="7" s="1"/>
  <c r="E6" i="7"/>
  <c r="G6" i="7" s="1"/>
  <c r="E5" i="7"/>
  <c r="G5" i="7" s="1"/>
  <c r="E4" i="7"/>
  <c r="G4" i="7" s="1"/>
  <c r="H18" i="7" s="1"/>
  <c r="G14" i="19" l="1"/>
  <c r="G14" i="17"/>
  <c r="G14" i="15"/>
  <c r="G14" i="14"/>
  <c r="G14" i="13"/>
  <c r="G14" i="12"/>
  <c r="G14" i="8"/>
  <c r="G14" i="9"/>
  <c r="G13" i="7"/>
  <c r="H24" i="7"/>
  <c r="H19" i="7"/>
  <c r="H25" i="7"/>
  <c r="H26" i="7"/>
  <c r="H28" i="7"/>
  <c r="H27" i="7"/>
  <c r="G8" i="7"/>
  <c r="H20" i="7"/>
  <c r="H22" i="7"/>
  <c r="H23" i="7"/>
  <c r="H21" i="7"/>
  <c r="G14" i="7" l="1"/>
</calcChain>
</file>

<file path=xl/sharedStrings.xml><?xml version="1.0" encoding="utf-8"?>
<sst xmlns="http://schemas.openxmlformats.org/spreadsheetml/2006/main" count="2708" uniqueCount="69">
  <si>
    <t>Willowbrook 1</t>
  </si>
  <si>
    <t>Sterilizer Vacuum Pump</t>
  </si>
  <si>
    <t>Aeration</t>
  </si>
  <si>
    <t>Sterilizer Back Vent</t>
  </si>
  <si>
    <t>Fugitives</t>
  </si>
  <si>
    <t>Building</t>
  </si>
  <si>
    <t>Emission Source</t>
  </si>
  <si>
    <t>Scrubber Control Efficiency
(%)</t>
  </si>
  <si>
    <t>Percentage of Uncontrolled EtO Emissions
(%)</t>
  </si>
  <si>
    <t>Willowbrook 2</t>
  </si>
  <si>
    <t>Model ID</t>
  </si>
  <si>
    <t>Stack Description</t>
  </si>
  <si>
    <t>Source Type</t>
  </si>
  <si>
    <t>Stack Height</t>
  </si>
  <si>
    <t>Stack Temperature</t>
  </si>
  <si>
    <t>Stack Diameter</t>
  </si>
  <si>
    <t>Exit Velocity</t>
  </si>
  <si>
    <t>(ft)</t>
  </si>
  <si>
    <t>(m)</t>
  </si>
  <si>
    <t>(K)</t>
  </si>
  <si>
    <t>(ft/s)</t>
  </si>
  <si>
    <t>(m/s)</t>
  </si>
  <si>
    <r>
      <t>(</t>
    </r>
    <r>
      <rPr>
        <b/>
        <sz val="11"/>
        <color theme="1"/>
        <rFont val="Calibri"/>
        <family val="2"/>
      </rPr>
      <t>°F)</t>
    </r>
  </si>
  <si>
    <t>STK1</t>
  </si>
  <si>
    <t>Deoxx</t>
  </si>
  <si>
    <t>STK2</t>
  </si>
  <si>
    <t>AAT Scrubber</t>
  </si>
  <si>
    <t>STK4</t>
  </si>
  <si>
    <t>1-EF-11 Work Aisle</t>
  </si>
  <si>
    <t>STK5</t>
  </si>
  <si>
    <t>1-EF-15 Process Storage</t>
  </si>
  <si>
    <t>STK6</t>
  </si>
  <si>
    <t>1-EF-3 Shipping</t>
  </si>
  <si>
    <t>A</t>
  </si>
  <si>
    <t>Scrubber Exhaust</t>
  </si>
  <si>
    <t>P</t>
  </si>
  <si>
    <t>Chamber Room Exhaust Fan</t>
  </si>
  <si>
    <t>Q</t>
  </si>
  <si>
    <t>Work Aisle Exhaust Fan</t>
  </si>
  <si>
    <t>T2</t>
  </si>
  <si>
    <t>North Wall Vent West</t>
  </si>
  <si>
    <t>T3</t>
  </si>
  <si>
    <t>North Wall Vent East</t>
  </si>
  <si>
    <t>POINT</t>
  </si>
  <si>
    <t>POINTHOR</t>
  </si>
  <si>
    <r>
      <t>UTM E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
(m)</t>
    </r>
  </si>
  <si>
    <r>
      <t>UTM N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
(m)</t>
    </r>
  </si>
  <si>
    <r>
      <t>Elevation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
(m)</t>
    </r>
  </si>
  <si>
    <t>Exhaust Gas Flow Rate
(cfm)</t>
  </si>
  <si>
    <r>
      <t>Modeled EtO Emissions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
(g/s)</t>
    </r>
  </si>
  <si>
    <t>Ethylene Oxide (EtO) Emissions</t>
  </si>
  <si>
    <t>Model Input Parameters</t>
  </si>
  <si>
    <t>Notes:</t>
  </si>
  <si>
    <t>1.  Coordinates reflect UTM NAD83, Zone 16.</t>
  </si>
  <si>
    <t>2.  Modeled elevations were incorporated using AERMAP. Terrain elevation data was obtained using the National Elevation Data (NED) files from the USGS Multi-Resolution Land Characteristics Consortium (MRLC).</t>
  </si>
  <si>
    <t>1-EF-9 Work Aisle</t>
  </si>
  <si>
    <t xml:space="preserve"> EtO Usage
(lb/day)</t>
  </si>
  <si>
    <t>Uncontrolled EtO Emissions
(lb/day)</t>
  </si>
  <si>
    <t>Controlled EtO Emissions
(lb/day)</t>
  </si>
  <si>
    <t>Sum</t>
  </si>
  <si>
    <t>-</t>
  </si>
  <si>
    <t>EO to controls</t>
  </si>
  <si>
    <t>EO to controls + 100 pounds, high usage low Eo to controls</t>
  </si>
  <si>
    <t>EO to Controls</t>
  </si>
  <si>
    <t xml:space="preserve">EO to controls </t>
  </si>
  <si>
    <t>1EF9</t>
  </si>
  <si>
    <t>1-EF-4 Process Storage/Central Aeration</t>
  </si>
  <si>
    <t>1EF4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</si>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</sst>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#,##0.0"/>
    <numFmt numFmtId="167" formatCode="0.0%"/>
    <numFmt numFmtId="168" formatCode="0.00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2" fontId="0" fillId="0" borderId="8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6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1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11" fontId="0" fillId="2" borderId="8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3" fontId="0" fillId="2" borderId="8" xfId="0" applyNumberFormat="1" applyFill="1" applyBorder="1" applyAlignment="1">
      <alignment horizontal="center"/>
    </xf>
    <xf numFmtId="165" fontId="0" fillId="2" borderId="8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1" fontId="0" fillId="0" borderId="1" xfId="0" applyNumberForma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1" xfId="0" applyFill="1" applyBorder="1"/>
    <xf numFmtId="166" fontId="0" fillId="3" borderId="11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11" fontId="0" fillId="3" borderId="11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5" fontId="0" fillId="3" borderId="11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166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1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3" fontId="0" fillId="3" borderId="1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8" fontId="0" fillId="3" borderId="1" xfId="0" applyNumberFormat="1" applyFill="1" applyBorder="1" applyAlignment="1">
      <alignment horizontal="center"/>
    </xf>
    <xf numFmtId="167" fontId="0" fillId="3" borderId="1" xfId="0" applyNumberFormat="1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0" fontId="0" fillId="2" borderId="1" xfId="0" applyFill="1" applyBorder="1"/>
    <xf numFmtId="10" fontId="0" fillId="2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0" fillId="2" borderId="8" xfId="0" applyFill="1" applyBorder="1"/>
    <xf numFmtId="10" fontId="0" fillId="2" borderId="8" xfId="0" applyNumberFormat="1" applyFill="1" applyBorder="1" applyAlignment="1">
      <alignment horizontal="center"/>
    </xf>
    <xf numFmtId="9" fontId="0" fillId="2" borderId="8" xfId="0" applyNumberForma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2" fontId="0" fillId="0" borderId="0" xfId="0" applyNumberFormat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166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1" fontId="0" fillId="5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2" fontId="0" fillId="5" borderId="6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8" xfId="0" applyFill="1" applyBorder="1"/>
    <xf numFmtId="166" fontId="0" fillId="5" borderId="8" xfId="0" applyNumberFormat="1" applyFill="1" applyBorder="1" applyAlignment="1">
      <alignment horizontal="center"/>
    </xf>
    <xf numFmtId="2" fontId="0" fillId="5" borderId="8" xfId="0" applyNumberFormat="1" applyFill="1" applyBorder="1" applyAlignment="1">
      <alignment horizontal="center"/>
    </xf>
    <xf numFmtId="11" fontId="0" fillId="5" borderId="8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3" fontId="0" fillId="5" borderId="8" xfId="0" applyNumberFormat="1" applyFill="1" applyBorder="1" applyAlignment="1">
      <alignment horizontal="center"/>
    </xf>
    <xf numFmtId="165" fontId="0" fillId="5" borderId="8" xfId="0" applyNumberFormat="1" applyFill="1" applyBorder="1" applyAlignment="1">
      <alignment horizontal="center"/>
    </xf>
    <xf numFmtId="2" fontId="0" fillId="5" borderId="9" xfId="0" applyNumberFormat="1" applyFill="1" applyBorder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/>
    </xf>
    <xf numFmtId="3" fontId="0" fillId="3" borderId="16" xfId="0" applyNumberFormat="1" applyFill="1" applyBorder="1" applyAlignment="1">
      <alignment horizontal="center" vertical="center"/>
    </xf>
    <xf numFmtId="3" fontId="0" fillId="3" borderId="11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AD98-C89C-41D1-B927-D03C5A841626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2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820</v>
      </c>
      <c r="C4" s="45" t="s">
        <v>1</v>
      </c>
      <c r="D4" s="54">
        <v>0.95</v>
      </c>
      <c r="E4" s="50">
        <f>$B$4*D4</f>
        <v>779</v>
      </c>
      <c r="F4" s="55">
        <v>0.99950000000000006</v>
      </c>
      <c r="G4" s="52">
        <f>E4*(100%-F4)</f>
        <v>0.3894999999999571</v>
      </c>
      <c r="H4" t="s">
        <v>61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27.880000000000003</v>
      </c>
      <c r="F5" s="56">
        <v>0.995</v>
      </c>
      <c r="G5" s="52">
        <f t="shared" ref="G5:G12" si="0">E5*(100%-F5)</f>
        <v>0.13940000000000013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8.1999999999999993</v>
      </c>
      <c r="F6" s="56">
        <v>0.995</v>
      </c>
      <c r="G6" s="52">
        <f t="shared" si="0"/>
        <v>4.1000000000000029E-2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4.92</v>
      </c>
      <c r="F7" s="57">
        <v>0</v>
      </c>
      <c r="G7" s="52">
        <f t="shared" si="0"/>
        <v>4.92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5.4898999999999569</v>
      </c>
    </row>
    <row r="9" spans="1:17" x14ac:dyDescent="0.35">
      <c r="A9" s="107" t="s">
        <v>9</v>
      </c>
      <c r="B9" s="109">
        <v>477</v>
      </c>
      <c r="C9" s="58" t="s">
        <v>1</v>
      </c>
      <c r="D9" s="59">
        <f>D4</f>
        <v>0.95</v>
      </c>
      <c r="E9" s="18">
        <f>$B$9*D9</f>
        <v>453.15</v>
      </c>
      <c r="F9" s="59">
        <v>0.995</v>
      </c>
      <c r="G9" s="20">
        <f t="shared" si="0"/>
        <v>2.2657500000000019</v>
      </c>
      <c r="H9" t="s">
        <v>61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15.979500000000002</v>
      </c>
      <c r="F10" s="60">
        <v>0.995</v>
      </c>
      <c r="G10" s="20">
        <f>E10*(100%-F10)</f>
        <v>7.989750000000008E-2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4.7700000000000005</v>
      </c>
      <c r="F11" s="60">
        <v>0.995</v>
      </c>
      <c r="G11" s="20">
        <f t="shared" si="0"/>
        <v>2.3850000000000024E-2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3.1004999999999998</v>
      </c>
      <c r="F12" s="61">
        <v>0</v>
      </c>
      <c r="G12" s="20">
        <f t="shared" si="0"/>
        <v>3.1004999999999998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5.4699975000000016</v>
      </c>
    </row>
    <row r="14" spans="1:17" x14ac:dyDescent="0.35">
      <c r="G14" s="71">
        <f>SUM(G8+G13)</f>
        <v>10.959897499999958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63" customHeight="1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2.0448406031826453E-3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9.4708406884259346E-4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1.0331826205555556E-2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1.0331826205555556E-2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2.5829565513888889E-3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2.5829565513888889E-3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1.2439652624236989E-2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3.2554702388541659E-3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6.5109404777083319E-3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3.2554702388541659E-3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3.2554702388541659E-3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E16:E17"/>
    <mergeCell ref="F16:F17"/>
    <mergeCell ref="P16:Q16"/>
    <mergeCell ref="A18:A23"/>
    <mergeCell ref="A24:A28"/>
    <mergeCell ref="G16:G17"/>
    <mergeCell ref="H16:H17"/>
    <mergeCell ref="I16:J16"/>
    <mergeCell ref="K16:L16"/>
    <mergeCell ref="M16:M17"/>
    <mergeCell ref="N16:O16"/>
    <mergeCell ref="A16:A17"/>
    <mergeCell ref="B16:B17"/>
    <mergeCell ref="C16:C17"/>
    <mergeCell ref="D16:D1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5A3A-14F1-4AB6-BE73-D95802900D83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892</v>
      </c>
      <c r="C4" s="45" t="s">
        <v>1</v>
      </c>
      <c r="D4" s="54">
        <v>0.95</v>
      </c>
      <c r="E4" s="50">
        <f>$B$4*D4</f>
        <v>847.4</v>
      </c>
      <c r="F4" s="55">
        <v>0.99950000000000006</v>
      </c>
      <c r="G4" s="52">
        <f>E4*(100%-F4)</f>
        <v>0.42369999999995334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30.328000000000003</v>
      </c>
      <c r="F5" s="56">
        <v>0.995</v>
      </c>
      <c r="G5" s="52">
        <f t="shared" ref="G5:G12" si="0">E5*(100%-F5)</f>
        <v>0.15164000000000014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8.92</v>
      </c>
      <c r="F6" s="56">
        <v>0.995</v>
      </c>
      <c r="G6" s="52">
        <f t="shared" si="0"/>
        <v>4.4600000000000042E-2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5.3520000000000003</v>
      </c>
      <c r="F7" s="57">
        <v>0</v>
      </c>
      <c r="G7" s="52">
        <f t="shared" si="0"/>
        <v>5.3520000000000003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5.9719399999999538</v>
      </c>
    </row>
    <row r="9" spans="1:17" x14ac:dyDescent="0.35">
      <c r="A9" s="107" t="s">
        <v>9</v>
      </c>
      <c r="B9" s="109">
        <v>494</v>
      </c>
      <c r="C9" s="58" t="s">
        <v>1</v>
      </c>
      <c r="D9" s="59">
        <f>D4</f>
        <v>0.95</v>
      </c>
      <c r="E9" s="18">
        <f>$B$9*D9</f>
        <v>469.29999999999995</v>
      </c>
      <c r="F9" s="59">
        <v>0.995</v>
      </c>
      <c r="G9" s="20">
        <f t="shared" si="0"/>
        <v>2.346500000000002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16.548999999999999</v>
      </c>
      <c r="F10" s="60">
        <v>0.995</v>
      </c>
      <c r="G10" s="20">
        <f>E10*(100%-F10)</f>
        <v>8.2745000000000068E-2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4.9400000000000004</v>
      </c>
      <c r="F11" s="60">
        <v>0.995</v>
      </c>
      <c r="G11" s="20">
        <f t="shared" si="0"/>
        <v>2.4700000000000024E-2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3.2109999999999999</v>
      </c>
      <c r="F12" s="61">
        <v>0</v>
      </c>
      <c r="G12" s="20">
        <f t="shared" si="0"/>
        <v>3.2109999999999999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5.6649450000000021</v>
      </c>
    </row>
    <row r="14" spans="1:17" x14ac:dyDescent="0.35">
      <c r="G14" s="71">
        <f>SUM(G8+G13)</f>
        <v>11.636884999999957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2.2243875829742921E-3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1.0302426700092603E-3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1.1239010945555556E-2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1.1239010945555556E-2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2.8097527363888891E-3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2.8097527363888891E-3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1.2882994541662626E-2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3.3714932871990737E-3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6.7429865743981474E-3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3.3714932871990737E-3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3.3714932871990737E-3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02A20-7327-477F-8964-43EE02929A6F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852</v>
      </c>
      <c r="C4" s="45" t="s">
        <v>1</v>
      </c>
      <c r="D4" s="54">
        <v>0.95</v>
      </c>
      <c r="E4" s="50">
        <f>$B$4*D4</f>
        <v>809.4</v>
      </c>
      <c r="F4" s="55">
        <v>0.99950000000000006</v>
      </c>
      <c r="G4" s="52">
        <f>E4*(100%-F4)</f>
        <v>0.40469999999995543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28.968000000000004</v>
      </c>
      <c r="F5" s="56">
        <v>0.995</v>
      </c>
      <c r="G5" s="52">
        <f t="shared" ref="G5:G12" si="0">E5*(100%-F5)</f>
        <v>0.14484000000000014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8.52</v>
      </c>
      <c r="F6" s="56">
        <v>0.995</v>
      </c>
      <c r="G6" s="52">
        <f t="shared" si="0"/>
        <v>4.2600000000000034E-2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5.1120000000000001</v>
      </c>
      <c r="F7" s="57">
        <v>0</v>
      </c>
      <c r="G7" s="52">
        <f t="shared" si="0"/>
        <v>5.1120000000000001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5.7041399999999554</v>
      </c>
    </row>
    <row r="9" spans="1:17" x14ac:dyDescent="0.35">
      <c r="A9" s="107" t="s">
        <v>9</v>
      </c>
      <c r="B9" s="109">
        <v>441</v>
      </c>
      <c r="C9" s="58" t="s">
        <v>1</v>
      </c>
      <c r="D9" s="59">
        <f>D4</f>
        <v>0.95</v>
      </c>
      <c r="E9" s="18">
        <f>$B$9*D9</f>
        <v>418.95</v>
      </c>
      <c r="F9" s="59">
        <v>0.995</v>
      </c>
      <c r="G9" s="20">
        <f t="shared" si="0"/>
        <v>2.0947500000000017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14.7735</v>
      </c>
      <c r="F10" s="60">
        <v>0.995</v>
      </c>
      <c r="G10" s="20">
        <f>E10*(100%-F10)</f>
        <v>7.3867500000000072E-2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4.41</v>
      </c>
      <c r="F11" s="60">
        <v>0.995</v>
      </c>
      <c r="G11" s="20">
        <f t="shared" si="0"/>
        <v>2.2050000000000021E-2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2.8664999999999998</v>
      </c>
      <c r="F12" s="61">
        <v>0</v>
      </c>
      <c r="G12" s="20">
        <f t="shared" si="0"/>
        <v>2.8664999999999998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5.057167500000002</v>
      </c>
    </row>
    <row r="14" spans="1:17" x14ac:dyDescent="0.35">
      <c r="G14" s="71">
        <f>SUM(G8+G13)</f>
        <v>10.761307499999958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2.1246392608678215E-3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9.840434471388897E-4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1.0735019423333334E-2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1.0735019423333334E-2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2.6837548558333335E-3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2.6837548558333335E-3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1.1500810916747404E-2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3.0097743717708331E-3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6.0195487435416662E-3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3.0097743717708331E-3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3.0097743717708331E-3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F8884-E4B7-451F-9B9F-3E399A9EE25F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786</v>
      </c>
      <c r="C4" s="45" t="s">
        <v>1</v>
      </c>
      <c r="D4" s="54">
        <v>0.95</v>
      </c>
      <c r="E4" s="50">
        <f>$B$4*D4</f>
        <v>746.69999999999993</v>
      </c>
      <c r="F4" s="55">
        <v>0.99950000000000006</v>
      </c>
      <c r="G4" s="52">
        <f>E4*(100%-F4)</f>
        <v>0.37334999999995883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26.724</v>
      </c>
      <c r="F5" s="56">
        <v>0.995</v>
      </c>
      <c r="G5" s="52">
        <f t="shared" ref="G5:G12" si="0">E5*(100%-F5)</f>
        <v>0.13362000000000013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7.86</v>
      </c>
      <c r="F6" s="56">
        <v>0.995</v>
      </c>
      <c r="G6" s="52">
        <f t="shared" si="0"/>
        <v>3.9300000000000036E-2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4.7160000000000002</v>
      </c>
      <c r="F7" s="57">
        <v>0</v>
      </c>
      <c r="G7" s="52">
        <f t="shared" si="0"/>
        <v>4.7160000000000002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5.2622699999999591</v>
      </c>
    </row>
    <row r="9" spans="1:17" x14ac:dyDescent="0.35">
      <c r="A9" s="107" t="s">
        <v>9</v>
      </c>
      <c r="B9" s="109">
        <v>222</v>
      </c>
      <c r="C9" s="58" t="s">
        <v>1</v>
      </c>
      <c r="D9" s="59">
        <f>D4</f>
        <v>0.95</v>
      </c>
      <c r="E9" s="18">
        <f>$B$9*D9</f>
        <v>210.89999999999998</v>
      </c>
      <c r="F9" s="59">
        <v>0.995</v>
      </c>
      <c r="G9" s="20">
        <f t="shared" si="0"/>
        <v>1.0545000000000009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7.4370000000000003</v>
      </c>
      <c r="F10" s="60">
        <v>0.995</v>
      </c>
      <c r="G10" s="20">
        <f>E10*(100%-F10)</f>
        <v>3.7185000000000037E-2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2.2200000000000002</v>
      </c>
      <c r="F11" s="60">
        <v>0.995</v>
      </c>
      <c r="G11" s="20">
        <f t="shared" si="0"/>
        <v>1.1100000000000011E-2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1.4429999999999998</v>
      </c>
      <c r="F12" s="61">
        <v>0</v>
      </c>
      <c r="G12" s="20">
        <f t="shared" si="0"/>
        <v>1.4429999999999998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2.5457850000000009</v>
      </c>
    </row>
    <row r="14" spans="1:17" x14ac:dyDescent="0.35">
      <c r="G14" s="71">
        <f>SUM(G8+G13)</f>
        <v>7.8080549999999604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1.9600545293921448E-3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9.0781472940277869E-4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9.9034334116666674E-3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9.9034334116666674E-3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2.4758583529166669E-3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2.4758583529166669E-3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5.7895238628524366E-3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1.5151245136805556E-3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3.0302490273611113E-3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1.5151245136805556E-3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1.5151245136805556E-3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52A68-39E1-459C-9CC2-A750BADD1EF2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988</v>
      </c>
      <c r="C4" s="45" t="s">
        <v>1</v>
      </c>
      <c r="D4" s="54">
        <v>0.95</v>
      </c>
      <c r="E4" s="50">
        <f>$B$4*D4</f>
        <v>938.59999999999991</v>
      </c>
      <c r="F4" s="55">
        <v>0.99950000000000006</v>
      </c>
      <c r="G4" s="52">
        <f>E4*(100%-F4)</f>
        <v>0.46929999999994826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33.592000000000006</v>
      </c>
      <c r="F5" s="56">
        <v>0.995</v>
      </c>
      <c r="G5" s="52">
        <f t="shared" ref="G5:G12" si="0">E5*(100%-F5)</f>
        <v>0.16796000000000016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9.8800000000000008</v>
      </c>
      <c r="F6" s="56">
        <v>0.995</v>
      </c>
      <c r="G6" s="52">
        <f t="shared" si="0"/>
        <v>4.9400000000000048E-2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5.9279999999999999</v>
      </c>
      <c r="F7" s="57">
        <v>0</v>
      </c>
      <c r="G7" s="52">
        <f t="shared" si="0"/>
        <v>5.9279999999999999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6.6146599999999482</v>
      </c>
    </row>
    <row r="9" spans="1:17" x14ac:dyDescent="0.35">
      <c r="A9" s="107" t="s">
        <v>9</v>
      </c>
      <c r="B9" s="109">
        <v>312</v>
      </c>
      <c r="C9" s="58" t="s">
        <v>1</v>
      </c>
      <c r="D9" s="59">
        <f>D4</f>
        <v>0.95</v>
      </c>
      <c r="E9" s="18">
        <f>$B$9*D9</f>
        <v>296.39999999999998</v>
      </c>
      <c r="F9" s="59">
        <v>0.995</v>
      </c>
      <c r="G9" s="20">
        <f t="shared" si="0"/>
        <v>1.4820000000000011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10.452</v>
      </c>
      <c r="F10" s="60">
        <v>0.995</v>
      </c>
      <c r="G10" s="20">
        <f>E10*(100%-F10)</f>
        <v>5.2260000000000049E-2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3.12</v>
      </c>
      <c r="F11" s="60">
        <v>0.995</v>
      </c>
      <c r="G11" s="20">
        <f t="shared" si="0"/>
        <v>1.5600000000000015E-2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2.028</v>
      </c>
      <c r="F12" s="61">
        <v>0</v>
      </c>
      <c r="G12" s="20">
        <f t="shared" si="0"/>
        <v>2.028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3.5778600000000012</v>
      </c>
    </row>
    <row r="14" spans="1:17" x14ac:dyDescent="0.35">
      <c r="G14" s="71">
        <f>SUM(G8+G13)</f>
        <v>10.192519999999949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2.4637835560298209E-3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1.1411208048981492E-3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1.2448590598888891E-2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1.2448590598888891E-2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3.1121476497222226E-3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3.1121476497222226E-3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8.1366281315763955E-3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2.1293641813888891E-3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4.2587283627777781E-3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2.1293641813888891E-3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2.1293641813888891E-3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904B9-14BD-4622-AF8E-ADB6B7680529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953</v>
      </c>
      <c r="C4" s="45" t="s">
        <v>1</v>
      </c>
      <c r="D4" s="54">
        <v>0.95</v>
      </c>
      <c r="E4" s="50">
        <f>$B$4*D4</f>
        <v>905.34999999999991</v>
      </c>
      <c r="F4" s="55">
        <v>0.99950000000000006</v>
      </c>
      <c r="G4" s="52">
        <f>E4*(100%-F4)</f>
        <v>0.45267499999995009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32.402000000000001</v>
      </c>
      <c r="F5" s="56">
        <v>0.995</v>
      </c>
      <c r="G5" s="52">
        <f t="shared" ref="G5:G12" si="0">E5*(100%-F5)</f>
        <v>0.16201000000000015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9.5299999999999994</v>
      </c>
      <c r="F6" s="56">
        <v>0.995</v>
      </c>
      <c r="G6" s="52">
        <f t="shared" si="0"/>
        <v>4.765000000000004E-2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5.718</v>
      </c>
      <c r="F7" s="57">
        <v>0</v>
      </c>
      <c r="G7" s="52">
        <f t="shared" si="0"/>
        <v>5.718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6.3803349999999499</v>
      </c>
    </row>
    <row r="9" spans="1:17" x14ac:dyDescent="0.35">
      <c r="A9" s="107" t="s">
        <v>9</v>
      </c>
      <c r="B9" s="109">
        <v>283</v>
      </c>
      <c r="C9" s="58" t="s">
        <v>1</v>
      </c>
      <c r="D9" s="59">
        <f>D4</f>
        <v>0.95</v>
      </c>
      <c r="E9" s="18">
        <f>$B$9*D9</f>
        <v>268.84999999999997</v>
      </c>
      <c r="F9" s="59">
        <v>0.995</v>
      </c>
      <c r="G9" s="20">
        <f t="shared" si="0"/>
        <v>1.3442500000000011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9.480500000000001</v>
      </c>
      <c r="F10" s="60">
        <v>0.995</v>
      </c>
      <c r="G10" s="20">
        <f>E10*(100%-F10)</f>
        <v>4.7402500000000049E-2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2.83</v>
      </c>
      <c r="F11" s="60">
        <v>0.995</v>
      </c>
      <c r="G11" s="20">
        <f t="shared" si="0"/>
        <v>1.4150000000000013E-2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1.8394999999999999</v>
      </c>
      <c r="F12" s="61">
        <v>0</v>
      </c>
      <c r="G12" s="20">
        <f t="shared" si="0"/>
        <v>1.8394999999999999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3.2453025000000011</v>
      </c>
    </row>
    <row r="14" spans="1:17" x14ac:dyDescent="0.35">
      <c r="G14" s="71">
        <f>SUM(G8+G13)</f>
        <v>9.6256374999999501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2.3765037741866591E-3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1.1006964848865751E-3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1.2007598016944447E-2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1.2007598016944447E-2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3.0018995042361118E-3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3.0018995042361118E-3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7.3803389783208976E-3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1.9314425106828704E-3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3.8628850213657407E-3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1.9314425106828704E-3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1.9314425106828704E-3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42ECE-7347-4733-9F1F-6FA415331E9F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796</v>
      </c>
      <c r="C4" s="45" t="s">
        <v>1</v>
      </c>
      <c r="D4" s="54">
        <v>0.95</v>
      </c>
      <c r="E4" s="50">
        <f>$B$4*D4</f>
        <v>756.19999999999993</v>
      </c>
      <c r="F4" s="55">
        <v>0.99950000000000006</v>
      </c>
      <c r="G4" s="52">
        <f>E4*(100%-F4)</f>
        <v>0.3780999999999583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27.064000000000004</v>
      </c>
      <c r="F5" s="56">
        <v>0.995</v>
      </c>
      <c r="G5" s="52">
        <f t="shared" ref="G5:G12" si="0">E5*(100%-F5)</f>
        <v>0.13532000000000013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7.96</v>
      </c>
      <c r="F6" s="56">
        <v>0.995</v>
      </c>
      <c r="G6" s="52">
        <f t="shared" si="0"/>
        <v>3.9800000000000037E-2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4.7759999999999998</v>
      </c>
      <c r="F7" s="57">
        <v>0</v>
      </c>
      <c r="G7" s="52">
        <f t="shared" si="0"/>
        <v>4.7759999999999998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5.3292199999999585</v>
      </c>
    </row>
    <row r="9" spans="1:17" x14ac:dyDescent="0.35">
      <c r="A9" s="107" t="s">
        <v>9</v>
      </c>
      <c r="B9" s="109">
        <v>471</v>
      </c>
      <c r="C9" s="58" t="s">
        <v>1</v>
      </c>
      <c r="D9" s="59">
        <f>D4</f>
        <v>0.95</v>
      </c>
      <c r="E9" s="18">
        <f>$B$9*D9</f>
        <v>447.45</v>
      </c>
      <c r="F9" s="59">
        <v>0.995</v>
      </c>
      <c r="G9" s="20">
        <f t="shared" si="0"/>
        <v>2.2372500000000017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15.778500000000001</v>
      </c>
      <c r="F10" s="60">
        <v>0.995</v>
      </c>
      <c r="G10" s="20">
        <f>E10*(100%-F10)</f>
        <v>7.8892500000000074E-2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4.71</v>
      </c>
      <c r="F11" s="60">
        <v>0.995</v>
      </c>
      <c r="G11" s="20">
        <f t="shared" si="0"/>
        <v>2.3550000000000022E-2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3.0614999999999997</v>
      </c>
      <c r="F12" s="61">
        <v>0</v>
      </c>
      <c r="G12" s="20">
        <f t="shared" si="0"/>
        <v>3.0614999999999997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5.4011925000000023</v>
      </c>
    </row>
    <row r="14" spans="1:17" x14ac:dyDescent="0.35">
      <c r="G14" s="71">
        <f>SUM(G8+G13)</f>
        <v>10.730412499999961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1.9849916099187628E-3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9.1936453512037129E-4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1.0029431292222222E-2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1.0029431292222222E-2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2.5073578230555556E-3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2.5073578230555556E-3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1.2283179006322059E-2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3.2145209276736109E-3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6.4290418553472218E-3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3.2145209276736109E-3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3.2145209276736109E-3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85D84-8944-4649-8724-8DF565F15AAD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684</v>
      </c>
      <c r="C4" s="45" t="s">
        <v>1</v>
      </c>
      <c r="D4" s="54">
        <v>0.95</v>
      </c>
      <c r="E4" s="50">
        <f>$B$4*D4</f>
        <v>649.79999999999995</v>
      </c>
      <c r="F4" s="55">
        <v>0.99950000000000006</v>
      </c>
      <c r="G4" s="52">
        <f>E4*(100%-F4)</f>
        <v>0.32489999999996422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23.256</v>
      </c>
      <c r="F5" s="56">
        <v>0.995</v>
      </c>
      <c r="G5" s="52">
        <f t="shared" ref="G5:G12" si="0">E5*(100%-F5)</f>
        <v>0.11628000000000011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6.84</v>
      </c>
      <c r="F6" s="56">
        <v>0.995</v>
      </c>
      <c r="G6" s="52">
        <f t="shared" si="0"/>
        <v>3.4200000000000029E-2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4.1040000000000001</v>
      </c>
      <c r="F7" s="57">
        <v>0</v>
      </c>
      <c r="G7" s="52">
        <f t="shared" si="0"/>
        <v>4.1040000000000001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4.579379999999964</v>
      </c>
    </row>
    <row r="9" spans="1:17" x14ac:dyDescent="0.35">
      <c r="A9" s="107" t="s">
        <v>9</v>
      </c>
      <c r="B9" s="109">
        <v>293</v>
      </c>
      <c r="C9" s="58" t="s">
        <v>1</v>
      </c>
      <c r="D9" s="59">
        <f>D4</f>
        <v>0.95</v>
      </c>
      <c r="E9" s="18">
        <f>$B$9*D9</f>
        <v>278.34999999999997</v>
      </c>
      <c r="F9" s="59">
        <v>0.995</v>
      </c>
      <c r="G9" s="20">
        <f t="shared" si="0"/>
        <v>1.3917500000000012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9.8155000000000001</v>
      </c>
      <c r="F10" s="60">
        <v>0.995</v>
      </c>
      <c r="G10" s="20">
        <f>E10*(100%-F10)</f>
        <v>4.9077500000000045E-2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2.93</v>
      </c>
      <c r="F11" s="60">
        <v>0.995</v>
      </c>
      <c r="G11" s="20">
        <f t="shared" si="0"/>
        <v>1.4650000000000014E-2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1.9044999999999999</v>
      </c>
      <c r="F12" s="61">
        <v>0</v>
      </c>
      <c r="G12" s="20">
        <f t="shared" si="0"/>
        <v>1.9044999999999999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3.3599775000000012</v>
      </c>
    </row>
    <row r="14" spans="1:17" x14ac:dyDescent="0.35">
      <c r="G14" s="71">
        <f>SUM(G8+G13)</f>
        <v>7.9393574999999652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1.7056963080206455E-3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7.9000671108333425E-4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8.6182550300000008E-3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8.6182550300000008E-3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2.1545637575000002E-3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2.1545637575000002E-3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7.641128341512449E-3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1.9996913626504631E-3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3.9993827253009262E-3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1.9996913626504631E-3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1.9996913626504631E-3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AC18C-C200-4ED8-8E45-4D3FDB197FCF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491</v>
      </c>
      <c r="C4" s="45" t="s">
        <v>1</v>
      </c>
      <c r="D4" s="54">
        <v>0.95</v>
      </c>
      <c r="E4" s="50">
        <f>$B$4*D4</f>
        <v>466.45</v>
      </c>
      <c r="F4" s="55">
        <v>0.99950000000000006</v>
      </c>
      <c r="G4" s="52">
        <f>E4*(100%-F4)</f>
        <v>0.23322499999997431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16.694000000000003</v>
      </c>
      <c r="F5" s="56">
        <v>0.995</v>
      </c>
      <c r="G5" s="52">
        <f t="shared" ref="G5:G12" si="0">E5*(100%-F5)</f>
        <v>8.3470000000000086E-2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4.91</v>
      </c>
      <c r="F6" s="56">
        <v>0.995</v>
      </c>
      <c r="G6" s="52">
        <f t="shared" si="0"/>
        <v>2.4550000000000023E-2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2.9460000000000002</v>
      </c>
      <c r="F7" s="57">
        <v>0</v>
      </c>
      <c r="G7" s="52">
        <f t="shared" si="0"/>
        <v>2.9460000000000002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3.2872449999999747</v>
      </c>
    </row>
    <row r="9" spans="1:17" x14ac:dyDescent="0.35">
      <c r="A9" s="107" t="s">
        <v>9</v>
      </c>
      <c r="B9" s="109">
        <v>0</v>
      </c>
      <c r="C9" s="58" t="s">
        <v>1</v>
      </c>
      <c r="D9" s="59">
        <f>D4</f>
        <v>0.95</v>
      </c>
      <c r="E9" s="18">
        <f>$B$9*D9</f>
        <v>0</v>
      </c>
      <c r="F9" s="59">
        <v>0.995</v>
      </c>
      <c r="G9" s="20">
        <f t="shared" si="0"/>
        <v>0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0</v>
      </c>
      <c r="F10" s="60">
        <v>0.995</v>
      </c>
      <c r="G10" s="20">
        <f>E10*(100%-F10)</f>
        <v>0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0</v>
      </c>
      <c r="F11" s="60">
        <v>0.995</v>
      </c>
      <c r="G11" s="20">
        <f t="shared" si="0"/>
        <v>0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0</v>
      </c>
      <c r="F12" s="61">
        <v>0</v>
      </c>
      <c r="G12" s="20">
        <f t="shared" si="0"/>
        <v>0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0</v>
      </c>
    </row>
    <row r="14" spans="1:17" x14ac:dyDescent="0.35">
      <c r="G14" s="71">
        <f>SUM(G8+G13)</f>
        <v>3.2872449999999747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1.2244106538569254E-3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5.6709546073379681E-4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6.186495935277779E-3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6.186495935277779E-3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1.5466239838194448E-3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1.5466239838194448E-3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0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0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0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0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0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5E369-C596-4ADB-8FE9-754B69720332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718</v>
      </c>
      <c r="C4" s="45" t="s">
        <v>1</v>
      </c>
      <c r="D4" s="54">
        <v>0.95</v>
      </c>
      <c r="E4" s="50">
        <f>$B$4*D4</f>
        <v>682.1</v>
      </c>
      <c r="F4" s="55">
        <v>0.99950000000000006</v>
      </c>
      <c r="G4" s="52">
        <f>E4*(100%-F4)</f>
        <v>0.34104999999996244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24.412000000000003</v>
      </c>
      <c r="F5" s="56">
        <v>0.995</v>
      </c>
      <c r="G5" s="52">
        <f t="shared" ref="G5:G12" si="0">E5*(100%-F5)</f>
        <v>0.12206000000000013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7.18</v>
      </c>
      <c r="F6" s="56">
        <v>0.995</v>
      </c>
      <c r="G6" s="52">
        <f t="shared" si="0"/>
        <v>3.5900000000000029E-2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4.3079999999999998</v>
      </c>
      <c r="F7" s="57">
        <v>0</v>
      </c>
      <c r="G7" s="52">
        <f t="shared" si="0"/>
        <v>4.3079999999999998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4.8070099999999627</v>
      </c>
    </row>
    <row r="9" spans="1:17" x14ac:dyDescent="0.35">
      <c r="A9" s="107" t="s">
        <v>9</v>
      </c>
      <c r="B9" s="109">
        <v>0</v>
      </c>
      <c r="C9" s="58" t="s">
        <v>1</v>
      </c>
      <c r="D9" s="59">
        <f>D4</f>
        <v>0.95</v>
      </c>
      <c r="E9" s="18">
        <f>$B$9*D9</f>
        <v>0</v>
      </c>
      <c r="F9" s="59">
        <v>0.995</v>
      </c>
      <c r="G9" s="20">
        <f t="shared" si="0"/>
        <v>0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0</v>
      </c>
      <c r="F10" s="60">
        <v>0.995</v>
      </c>
      <c r="G10" s="20">
        <f>E10*(100%-F10)</f>
        <v>0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0</v>
      </c>
      <c r="F11" s="60">
        <v>0.995</v>
      </c>
      <c r="G11" s="20">
        <f t="shared" si="0"/>
        <v>0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0</v>
      </c>
      <c r="F12" s="61">
        <v>0</v>
      </c>
      <c r="G12" s="20">
        <f t="shared" si="0"/>
        <v>0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0</v>
      </c>
    </row>
    <row r="14" spans="1:17" x14ac:dyDescent="0.35">
      <c r="G14" s="71">
        <f>SUM(G8+G13)</f>
        <v>4.8070099999999627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1.7904823818111453E-3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8.2927605052314903E-4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9.0466478238888891E-3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9.0466478238888891E-3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2.2616619559722223E-3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2.2616619559722223E-3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0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0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0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0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0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2E17D-52B3-4EAC-A502-0D0E13FAF6E1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517</v>
      </c>
      <c r="C4" s="45" t="s">
        <v>1</v>
      </c>
      <c r="D4" s="54">
        <v>0.95</v>
      </c>
      <c r="E4" s="50">
        <f>$B$4*D4</f>
        <v>491.15</v>
      </c>
      <c r="F4" s="55">
        <v>0.99950000000000006</v>
      </c>
      <c r="G4" s="52">
        <f>E4*(100%-F4)</f>
        <v>0.24557499999997295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17.578000000000003</v>
      </c>
      <c r="F5" s="56">
        <v>0.995</v>
      </c>
      <c r="G5" s="52">
        <f t="shared" ref="G5:G12" si="0">E5*(100%-F5)</f>
        <v>8.7890000000000093E-2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5.17</v>
      </c>
      <c r="F6" s="56">
        <v>0.995</v>
      </c>
      <c r="G6" s="52">
        <f t="shared" si="0"/>
        <v>2.5850000000000022E-2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3.1019999999999999</v>
      </c>
      <c r="F7" s="57">
        <v>0</v>
      </c>
      <c r="G7" s="52">
        <f t="shared" si="0"/>
        <v>3.1019999999999999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3.4613149999999728</v>
      </c>
    </row>
    <row r="9" spans="1:17" x14ac:dyDescent="0.35">
      <c r="A9" s="107" t="s">
        <v>9</v>
      </c>
      <c r="B9" s="109">
        <v>487</v>
      </c>
      <c r="C9" s="58" t="s">
        <v>1</v>
      </c>
      <c r="D9" s="59">
        <f>D4</f>
        <v>0.95</v>
      </c>
      <c r="E9" s="18">
        <f>$B$9*D9</f>
        <v>462.65</v>
      </c>
      <c r="F9" s="59">
        <v>0.995</v>
      </c>
      <c r="G9" s="20">
        <f t="shared" si="0"/>
        <v>2.3132500000000018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16.314500000000002</v>
      </c>
      <c r="F10" s="60">
        <v>0.995</v>
      </c>
      <c r="G10" s="20">
        <f>E10*(100%-F10)</f>
        <v>8.1572500000000089E-2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4.87</v>
      </c>
      <c r="F11" s="60">
        <v>0.995</v>
      </c>
      <c r="G11" s="20">
        <f t="shared" si="0"/>
        <v>2.4350000000000021E-2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3.1654999999999998</v>
      </c>
      <c r="F12" s="61">
        <v>0</v>
      </c>
      <c r="G12" s="20">
        <f t="shared" si="0"/>
        <v>3.1654999999999998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5.5846725000000017</v>
      </c>
    </row>
    <row r="14" spans="1:17" x14ac:dyDescent="0.35">
      <c r="G14" s="71">
        <f>SUM(G8+G13)</f>
        <v>9.0459874999999741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1.2892470632261312E-3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5.9712495559953763E-4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6.514090424722222E-3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6.514090424722222E-3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1.6285226061805555E-3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1.6285226061805555E-3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1.2700441987428542E-2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3.3237190908217591E-3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6.6474381816435182E-3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3.3237190908217591E-3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3.3237190908217591E-3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85474-E20F-4748-AC89-647489F46CC7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935</v>
      </c>
      <c r="C4" s="45" t="s">
        <v>1</v>
      </c>
      <c r="D4" s="54">
        <v>0.95</v>
      </c>
      <c r="E4" s="50">
        <f>$B$4*D4</f>
        <v>888.25</v>
      </c>
      <c r="F4" s="55">
        <v>0.99950000000000006</v>
      </c>
      <c r="G4" s="52">
        <f>E4*(100%-F4)</f>
        <v>0.44412499999995109</v>
      </c>
      <c r="H4" t="s">
        <v>61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31.790000000000003</v>
      </c>
      <c r="F5" s="56">
        <v>0.995</v>
      </c>
      <c r="G5" s="52">
        <f t="shared" ref="G5:G12" si="0">E5*(100%-F5)</f>
        <v>0.15895000000000015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9.35</v>
      </c>
      <c r="F6" s="56">
        <v>0.995</v>
      </c>
      <c r="G6" s="52">
        <f t="shared" si="0"/>
        <v>4.6750000000000042E-2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5.61</v>
      </c>
      <c r="F7" s="57">
        <v>0</v>
      </c>
      <c r="G7" s="52">
        <f t="shared" si="0"/>
        <v>5.61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6.2598249999999513</v>
      </c>
    </row>
    <row r="9" spans="1:17" x14ac:dyDescent="0.35">
      <c r="A9" s="107" t="s">
        <v>9</v>
      </c>
      <c r="B9" s="109">
        <v>485</v>
      </c>
      <c r="C9" s="58" t="s">
        <v>1</v>
      </c>
      <c r="D9" s="59">
        <f>D4</f>
        <v>0.95</v>
      </c>
      <c r="E9" s="18">
        <f>$B$9*D9</f>
        <v>460.75</v>
      </c>
      <c r="F9" s="59">
        <v>0.995</v>
      </c>
      <c r="G9" s="20">
        <f t="shared" si="0"/>
        <v>2.3037500000000022</v>
      </c>
      <c r="H9" t="s">
        <v>62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16.247500000000002</v>
      </c>
      <c r="F10" s="60">
        <v>0.995</v>
      </c>
      <c r="G10" s="20">
        <f>E10*(100%-F10)</f>
        <v>8.1237500000000087E-2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4.8500000000000005</v>
      </c>
      <c r="F11" s="60">
        <v>0.995</v>
      </c>
      <c r="G11" s="20">
        <f t="shared" si="0"/>
        <v>2.4250000000000025E-2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3.1524999999999999</v>
      </c>
      <c r="F12" s="61">
        <v>0</v>
      </c>
      <c r="G12" s="20">
        <f t="shared" si="0"/>
        <v>3.1524999999999999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5.5617375000000022</v>
      </c>
    </row>
    <row r="14" spans="1:17" x14ac:dyDescent="0.35">
      <c r="G14" s="71">
        <f>SUM(G8+G13)</f>
        <v>11.821562499999953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2.3316170292387475E-3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1.0799068345949084E-3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1.1780801831944444E-2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1.1780801831944444E-2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2.9452004579861111E-3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2.9452004579861111E-3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1.264828411479023E-2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3.3100693204282414E-3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6.6201386408564827E-3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3.3100693204282414E-3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3.3100693204282414E-3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BB3E8-D6FB-48C7-AC1F-170205699F60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0</v>
      </c>
      <c r="C4" s="45" t="s">
        <v>1</v>
      </c>
      <c r="D4" s="54">
        <v>0.95</v>
      </c>
      <c r="E4" s="50">
        <f>$B$4*D4</f>
        <v>0</v>
      </c>
      <c r="F4" s="55">
        <v>0.99950000000000006</v>
      </c>
      <c r="G4" s="52">
        <f>E4*(100%-F4)</f>
        <v>0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0</v>
      </c>
      <c r="F5" s="56">
        <v>0.995</v>
      </c>
      <c r="G5" s="52">
        <f t="shared" ref="G5:G12" si="0">E5*(100%-F5)</f>
        <v>0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0</v>
      </c>
      <c r="F6" s="56">
        <v>0.995</v>
      </c>
      <c r="G6" s="52">
        <f t="shared" si="0"/>
        <v>0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0</v>
      </c>
      <c r="F7" s="57">
        <v>0</v>
      </c>
      <c r="G7" s="52">
        <f t="shared" si="0"/>
        <v>0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0</v>
      </c>
    </row>
    <row r="9" spans="1:17" x14ac:dyDescent="0.35">
      <c r="A9" s="107" t="s">
        <v>9</v>
      </c>
      <c r="B9" s="109">
        <v>338</v>
      </c>
      <c r="C9" s="58" t="s">
        <v>1</v>
      </c>
      <c r="D9" s="59">
        <f>D4</f>
        <v>0.95</v>
      </c>
      <c r="E9" s="18">
        <f>$B$9*D9</f>
        <v>321.09999999999997</v>
      </c>
      <c r="F9" s="59">
        <v>0.995</v>
      </c>
      <c r="G9" s="20">
        <f t="shared" si="0"/>
        <v>1.6055000000000013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11.323</v>
      </c>
      <c r="F10" s="60">
        <v>0.995</v>
      </c>
      <c r="G10" s="20">
        <f>E10*(100%-F10)</f>
        <v>5.6615000000000054E-2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3.38</v>
      </c>
      <c r="F11" s="60">
        <v>0.995</v>
      </c>
      <c r="G11" s="20">
        <f t="shared" si="0"/>
        <v>1.6900000000000016E-2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2.1970000000000001</v>
      </c>
      <c r="F12" s="61">
        <v>0</v>
      </c>
      <c r="G12" s="20">
        <f t="shared" si="0"/>
        <v>2.1970000000000001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3.8760150000000015</v>
      </c>
    </row>
    <row r="14" spans="1:17" x14ac:dyDescent="0.35">
      <c r="G14" s="71">
        <f>SUM(G8+G13)</f>
        <v>3.8760150000000015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0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0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0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0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0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0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8.8146804758744285E-3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2.30681119650463E-3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4.6136223930092601E-3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2.30681119650463E-3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2.30681119650463E-3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4A6B7-AC3B-42C9-B36B-03DBFD637280}">
  <dimension ref="A2:Q34"/>
  <sheetViews>
    <sheetView zoomScale="85" zoomScaleNormal="85"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895</v>
      </c>
      <c r="C4" s="45" t="s">
        <v>1</v>
      </c>
      <c r="D4" s="54">
        <v>0.95</v>
      </c>
      <c r="E4" s="50">
        <f>$B$4*D4</f>
        <v>850.25</v>
      </c>
      <c r="F4" s="55">
        <v>0.99950000000000006</v>
      </c>
      <c r="G4" s="52">
        <f>E4*(100%-F4)</f>
        <v>0.42512499999995318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30.430000000000003</v>
      </c>
      <c r="F5" s="56">
        <v>0.995</v>
      </c>
      <c r="G5" s="52">
        <f t="shared" ref="G5:G12" si="0">E5*(100%-F5)</f>
        <v>0.15215000000000015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8.9500000000000011</v>
      </c>
      <c r="F6" s="56">
        <v>0.995</v>
      </c>
      <c r="G6" s="52">
        <f t="shared" si="0"/>
        <v>4.4750000000000047E-2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5.37</v>
      </c>
      <c r="F7" s="57">
        <v>0</v>
      </c>
      <c r="G7" s="52">
        <f t="shared" si="0"/>
        <v>5.37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5.9920249999999537</v>
      </c>
    </row>
    <row r="9" spans="1:17" x14ac:dyDescent="0.35">
      <c r="A9" s="107" t="s">
        <v>9</v>
      </c>
      <c r="B9" s="109">
        <v>468</v>
      </c>
      <c r="C9" s="58" t="s">
        <v>1</v>
      </c>
      <c r="D9" s="59">
        <f>D4</f>
        <v>0.95</v>
      </c>
      <c r="E9" s="18">
        <f>$B$9*D9</f>
        <v>444.59999999999997</v>
      </c>
      <c r="F9" s="59">
        <v>0.995</v>
      </c>
      <c r="G9" s="20">
        <f t="shared" si="0"/>
        <v>2.2230000000000016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15.678000000000001</v>
      </c>
      <c r="F10" s="60">
        <v>0.995</v>
      </c>
      <c r="G10" s="20">
        <f>E10*(100%-F10)</f>
        <v>7.8390000000000071E-2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4.68</v>
      </c>
      <c r="F11" s="60">
        <v>0.995</v>
      </c>
      <c r="G11" s="20">
        <f t="shared" si="0"/>
        <v>2.3400000000000018E-2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3.0419999999999998</v>
      </c>
      <c r="F12" s="61">
        <v>0</v>
      </c>
      <c r="G12" s="20">
        <f t="shared" si="0"/>
        <v>3.0419999999999998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5.3667900000000017</v>
      </c>
    </row>
    <row r="14" spans="1:17" x14ac:dyDescent="0.35">
      <c r="G14" s="71">
        <f>SUM(G8+G13)</f>
        <v>11.358814999999955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2.2318687071322773E-3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1.033707611724538E-3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1.1276810309722224E-2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1.1276810309722224E-2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2.8192025774305559E-3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2.8192025774305559E-3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1.2204942197364593E-2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7.9851156802083333E-3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7.9851156802083333E-3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4"/>
    <mergeCell ref="C16:C17"/>
    <mergeCell ref="D16:D17"/>
    <mergeCell ref="E16:E17"/>
    <mergeCell ref="F16:F17"/>
    <mergeCell ref="G16:G17"/>
    <mergeCell ref="H16:H17"/>
    <mergeCell ref="A25:A29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BB6C9-EC30-43A6-9A0A-55E36D587B35}">
  <dimension ref="A2:Q34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72.5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805</v>
      </c>
      <c r="C4" s="45" t="s">
        <v>1</v>
      </c>
      <c r="D4" s="54">
        <v>0.95</v>
      </c>
      <c r="E4" s="50">
        <f>$B$4*D4</f>
        <v>764.75</v>
      </c>
      <c r="F4" s="55">
        <v>0.99950000000000006</v>
      </c>
      <c r="G4" s="52">
        <f>E4*(100%-F4)</f>
        <v>0.38237499999995789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27.37</v>
      </c>
      <c r="F5" s="56">
        <v>0.995</v>
      </c>
      <c r="G5" s="52">
        <f t="shared" ref="G5:G12" si="0">E5*(100%-F5)</f>
        <v>0.13685000000000014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8.0500000000000007</v>
      </c>
      <c r="F6" s="56">
        <v>0.995</v>
      </c>
      <c r="G6" s="52">
        <f t="shared" si="0"/>
        <v>4.0250000000000043E-2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4.83</v>
      </c>
      <c r="F7" s="57">
        <v>0</v>
      </c>
      <c r="G7" s="52">
        <f t="shared" si="0"/>
        <v>4.83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5.3894749999999583</v>
      </c>
    </row>
    <row r="9" spans="1:17" x14ac:dyDescent="0.35">
      <c r="A9" s="107" t="s">
        <v>9</v>
      </c>
      <c r="B9" s="109">
        <v>336</v>
      </c>
      <c r="C9" s="58" t="s">
        <v>1</v>
      </c>
      <c r="D9" s="59">
        <f>D4</f>
        <v>0.95</v>
      </c>
      <c r="E9" s="18">
        <f>$B$9*D9</f>
        <v>319.2</v>
      </c>
      <c r="F9" s="59">
        <v>0.995</v>
      </c>
      <c r="G9" s="20">
        <f t="shared" si="0"/>
        <v>1.5960000000000014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11.256</v>
      </c>
      <c r="F10" s="60">
        <v>0.995</v>
      </c>
      <c r="G10" s="20">
        <f>E10*(100%-F10)</f>
        <v>5.6280000000000052E-2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3.36</v>
      </c>
      <c r="F11" s="60">
        <v>0.995</v>
      </c>
      <c r="G11" s="20">
        <f t="shared" si="0"/>
        <v>1.6800000000000013E-2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2.1839999999999997</v>
      </c>
      <c r="F12" s="61">
        <v>0</v>
      </c>
      <c r="G12" s="20">
        <f t="shared" si="0"/>
        <v>2.1839999999999997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3.8530800000000012</v>
      </c>
    </row>
    <row r="14" spans="1:17" x14ac:dyDescent="0.35">
      <c r="G14" s="71">
        <f>SUM(G8+G13)</f>
        <v>9.2425549999999603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2.0074349823927186E-3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9.2975936026620473E-4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1.0142829384722224E-2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1.0142829384722224E-2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2.5357073461805559E-3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2.5357073461805559E-3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8.7625226032361191E-3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5.7329035652777778E-3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5.7329035652777778E-3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E25D2-EAC6-48D1-B02D-29B6A1D36A25}">
  <dimension ref="A2:Q34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760</v>
      </c>
      <c r="C4" s="45" t="s">
        <v>1</v>
      </c>
      <c r="D4" s="54">
        <v>0.95</v>
      </c>
      <c r="E4" s="50">
        <f>$B$4*D4</f>
        <v>722</v>
      </c>
      <c r="F4" s="55">
        <v>0.99950000000000006</v>
      </c>
      <c r="G4" s="52">
        <f>E4*(100%-F4)</f>
        <v>0.36099999999996024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25.840000000000003</v>
      </c>
      <c r="F5" s="56">
        <v>0.995</v>
      </c>
      <c r="G5" s="52">
        <f t="shared" ref="G5:G12" si="0">E5*(100%-F5)</f>
        <v>0.12920000000000012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7.6000000000000005</v>
      </c>
      <c r="F6" s="56">
        <v>0.995</v>
      </c>
      <c r="G6" s="52">
        <f t="shared" si="0"/>
        <v>3.8000000000000034E-2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4.5600000000000005</v>
      </c>
      <c r="F7" s="57">
        <v>0</v>
      </c>
      <c r="G7" s="52">
        <f t="shared" si="0"/>
        <v>4.5600000000000005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5.0881999999999605</v>
      </c>
    </row>
    <row r="9" spans="1:17" x14ac:dyDescent="0.35">
      <c r="A9" s="107" t="s">
        <v>9</v>
      </c>
      <c r="B9" s="109">
        <v>128</v>
      </c>
      <c r="C9" s="58" t="s">
        <v>1</v>
      </c>
      <c r="D9" s="59">
        <f>D4</f>
        <v>0.95</v>
      </c>
      <c r="E9" s="18">
        <f>$B$9*D9</f>
        <v>121.6</v>
      </c>
      <c r="F9" s="59">
        <v>0.995</v>
      </c>
      <c r="G9" s="20">
        <f t="shared" si="0"/>
        <v>0.60800000000000054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4.2880000000000003</v>
      </c>
      <c r="F10" s="60">
        <v>0.995</v>
      </c>
      <c r="G10" s="20">
        <f>E10*(100%-F10)</f>
        <v>2.1440000000000022E-2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1.28</v>
      </c>
      <c r="F11" s="60">
        <v>0.995</v>
      </c>
      <c r="G11" s="20">
        <f t="shared" si="0"/>
        <v>6.4000000000000055E-3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0.83199999999999996</v>
      </c>
      <c r="F12" s="61">
        <v>0</v>
      </c>
      <c r="G12" s="20">
        <f t="shared" si="0"/>
        <v>0.83199999999999996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1.4678400000000005</v>
      </c>
    </row>
    <row r="14" spans="1:17" x14ac:dyDescent="0.35">
      <c r="G14" s="71">
        <f>SUM(G8+G13)</f>
        <v>6.5560399999999612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1.8952181200229397E-3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8.7778523453703786E-4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9.5758389222222236E-3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9.5758389222222236E-3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2.3939597305555559E-3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2.3939597305555559E-3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3.3381038488518549E-3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2.1839632629629627E-3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2.1839632629629627E-3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2E980-5550-4910-9F6C-C756933B5233}">
  <dimension ref="A2:Q34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1003</v>
      </c>
      <c r="C4" s="45" t="s">
        <v>1</v>
      </c>
      <c r="D4" s="54">
        <v>0.95</v>
      </c>
      <c r="E4" s="50">
        <f>$B$4*D4</f>
        <v>952.84999999999991</v>
      </c>
      <c r="F4" s="55">
        <v>0.99950000000000006</v>
      </c>
      <c r="G4" s="52">
        <f>E4*(100%-F4)</f>
        <v>0.47642499999994747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34.102000000000004</v>
      </c>
      <c r="F5" s="56">
        <v>0.995</v>
      </c>
      <c r="G5" s="52">
        <f t="shared" ref="G5:G12" si="0">E5*(100%-F5)</f>
        <v>0.17051000000000016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10.029999999999999</v>
      </c>
      <c r="F6" s="56">
        <v>0.995</v>
      </c>
      <c r="G6" s="52">
        <f t="shared" si="0"/>
        <v>5.0150000000000042E-2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6.0179999999999998</v>
      </c>
      <c r="F7" s="57">
        <v>0</v>
      </c>
      <c r="G7" s="52">
        <f t="shared" si="0"/>
        <v>6.0179999999999998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6.7150849999999478</v>
      </c>
    </row>
    <row r="9" spans="1:17" x14ac:dyDescent="0.35">
      <c r="A9" s="107" t="s">
        <v>9</v>
      </c>
      <c r="B9" s="109">
        <v>417</v>
      </c>
      <c r="C9" s="58" t="s">
        <v>1</v>
      </c>
      <c r="D9" s="59">
        <f>D4</f>
        <v>0.95</v>
      </c>
      <c r="E9" s="18">
        <f>$B$9*D9</f>
        <v>396.15</v>
      </c>
      <c r="F9" s="59">
        <v>0.995</v>
      </c>
      <c r="G9" s="20">
        <f t="shared" si="0"/>
        <v>1.9807500000000016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13.9695</v>
      </c>
      <c r="F10" s="60">
        <v>0.995</v>
      </c>
      <c r="G10" s="20">
        <f>E10*(100%-F10)</f>
        <v>6.9847500000000062E-2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4.17</v>
      </c>
      <c r="F11" s="60">
        <v>0.995</v>
      </c>
      <c r="G11" s="20">
        <f t="shared" si="0"/>
        <v>2.0850000000000018E-2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2.7104999999999997</v>
      </c>
      <c r="F12" s="61">
        <v>0</v>
      </c>
      <c r="G12" s="20">
        <f t="shared" si="0"/>
        <v>2.7104999999999997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4.7819475000000011</v>
      </c>
    </row>
    <row r="14" spans="1:17" x14ac:dyDescent="0.35">
      <c r="G14" s="71">
        <f>SUM(G8+G13)</f>
        <v>11.49703249999995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2.5011891768197472E-3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1.158445513474538E-3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1.2637587419722223E-2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1.2637587419722223E-2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3.1593968549305557E-3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3.1593968549305557E-3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1.087491644508768E-2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7.1149428176215277E-3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7.1149428176215277E-3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9908C-9899-402F-B65A-ACA1A45DF6AF}">
  <dimension ref="A2:Q34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859</v>
      </c>
      <c r="C4" s="45" t="s">
        <v>1</v>
      </c>
      <c r="D4" s="54">
        <v>0.95</v>
      </c>
      <c r="E4" s="50">
        <f>$B$4*D4</f>
        <v>816.05</v>
      </c>
      <c r="F4" s="55">
        <v>0.99950000000000006</v>
      </c>
      <c r="G4" s="52">
        <f>E4*(100%-F4)</f>
        <v>0.40802499999995506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29.206000000000003</v>
      </c>
      <c r="F5" s="56">
        <v>0.995</v>
      </c>
      <c r="G5" s="52">
        <f t="shared" ref="G5:G12" si="0">E5*(100%-F5)</f>
        <v>0.14603000000000013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8.59</v>
      </c>
      <c r="F6" s="56">
        <v>0.995</v>
      </c>
      <c r="G6" s="52">
        <f t="shared" si="0"/>
        <v>4.2950000000000037E-2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5.1539999999999999</v>
      </c>
      <c r="F7" s="57">
        <v>0</v>
      </c>
      <c r="G7" s="52">
        <f t="shared" si="0"/>
        <v>5.1539999999999999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5.7510049999999548</v>
      </c>
    </row>
    <row r="9" spans="1:17" x14ac:dyDescent="0.35">
      <c r="A9" s="107" t="s">
        <v>9</v>
      </c>
      <c r="B9" s="109">
        <v>426</v>
      </c>
      <c r="C9" s="58" t="s">
        <v>1</v>
      </c>
      <c r="D9" s="59">
        <f>D4</f>
        <v>0.95</v>
      </c>
      <c r="E9" s="18">
        <f>$B$9*D9</f>
        <v>404.7</v>
      </c>
      <c r="F9" s="59">
        <v>0.995</v>
      </c>
      <c r="G9" s="20">
        <f t="shared" si="0"/>
        <v>2.0235000000000016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14.271000000000001</v>
      </c>
      <c r="F10" s="60">
        <v>0.995</v>
      </c>
      <c r="G10" s="20">
        <f>E10*(100%-F10)</f>
        <v>7.1355000000000071E-2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4.26</v>
      </c>
      <c r="F11" s="60">
        <v>0.995</v>
      </c>
      <c r="G11" s="20">
        <f t="shared" si="0"/>
        <v>2.1300000000000017E-2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2.7689999999999997</v>
      </c>
      <c r="F12" s="61">
        <v>0</v>
      </c>
      <c r="G12" s="20">
        <f t="shared" si="0"/>
        <v>2.7689999999999997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4.885155000000001</v>
      </c>
    </row>
    <row r="14" spans="1:17" x14ac:dyDescent="0.35">
      <c r="G14" s="71">
        <f>SUM(G8+G13)</f>
        <v>10.636159999999956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2.1420952172364542E-3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9.921283111412047E-4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1.0823217939722223E-2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1.0823217939722223E-2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2.7058044849305558E-3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2.7058044849305558E-3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1.110962687196008E-2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7.2685027345486108E-3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7.2685027345486108E-3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BDED7-77A4-4633-B645-27D4F4AE3FBE}">
  <dimension ref="A2:Q34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875</v>
      </c>
      <c r="C4" s="45" t="s">
        <v>1</v>
      </c>
      <c r="D4" s="54">
        <v>0.95</v>
      </c>
      <c r="E4" s="50">
        <f>$B$4*D4</f>
        <v>831.25</v>
      </c>
      <c r="F4" s="55">
        <v>0.99950000000000006</v>
      </c>
      <c r="G4" s="52">
        <f>E4*(100%-F4)</f>
        <v>0.41562499999995423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29.750000000000004</v>
      </c>
      <c r="F5" s="56">
        <v>0.995</v>
      </c>
      <c r="G5" s="52">
        <f t="shared" ref="G5:G12" si="0">E5*(100%-F5)</f>
        <v>0.14875000000000016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8.75</v>
      </c>
      <c r="F6" s="56">
        <v>0.995</v>
      </c>
      <c r="G6" s="52">
        <f t="shared" si="0"/>
        <v>4.3750000000000039E-2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5.25</v>
      </c>
      <c r="F7" s="57">
        <v>0</v>
      </c>
      <c r="G7" s="52">
        <f t="shared" si="0"/>
        <v>5.25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5.8581249999999541</v>
      </c>
    </row>
    <row r="9" spans="1:17" x14ac:dyDescent="0.35">
      <c r="A9" s="107" t="s">
        <v>9</v>
      </c>
      <c r="B9" s="109">
        <v>313</v>
      </c>
      <c r="C9" s="58" t="s">
        <v>1</v>
      </c>
      <c r="D9" s="59">
        <f>D4</f>
        <v>0.95</v>
      </c>
      <c r="E9" s="18">
        <f>$B$9*D9</f>
        <v>297.34999999999997</v>
      </c>
      <c r="F9" s="59">
        <v>0.995</v>
      </c>
      <c r="G9" s="20">
        <f t="shared" si="0"/>
        <v>1.4867500000000011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10.4855</v>
      </c>
      <c r="F10" s="60">
        <v>0.995</v>
      </c>
      <c r="G10" s="20">
        <f>E10*(100%-F10)</f>
        <v>5.2427500000000044E-2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3.13</v>
      </c>
      <c r="F11" s="60">
        <v>0.995</v>
      </c>
      <c r="G11" s="20">
        <f t="shared" si="0"/>
        <v>1.5650000000000015E-2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2.0345</v>
      </c>
      <c r="F12" s="61">
        <v>0</v>
      </c>
      <c r="G12" s="20">
        <f t="shared" si="0"/>
        <v>2.0345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3.5893275000000013</v>
      </c>
    </row>
    <row r="14" spans="1:17" x14ac:dyDescent="0.35">
      <c r="G14" s="71">
        <f>SUM(G8+G13)</f>
        <v>9.4474524999999545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2.1819945460790423E-3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1.0106080002893528E-3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1.1024814548611112E-2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1.1024814548611112E-2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2.7562036371527781E-3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2.7562036371527781E-3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8.1627070678955502E-3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5.3404726664641206E-3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5.3404726664641206E-3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17506-0E69-43FD-A86F-95632D1B6B82}">
  <dimension ref="A2:Q34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816</v>
      </c>
      <c r="C4" s="45" t="s">
        <v>1</v>
      </c>
      <c r="D4" s="54">
        <v>0.95</v>
      </c>
      <c r="E4" s="50">
        <f>$B$4*D4</f>
        <v>775.19999999999993</v>
      </c>
      <c r="F4" s="55">
        <v>0.99950000000000006</v>
      </c>
      <c r="G4" s="52">
        <f>E4*(100%-F4)</f>
        <v>0.38759999999995726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27.744000000000003</v>
      </c>
      <c r="F5" s="56">
        <v>0.995</v>
      </c>
      <c r="G5" s="52">
        <f t="shared" ref="G5:G12" si="0">E5*(100%-F5)</f>
        <v>0.13872000000000015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8.16</v>
      </c>
      <c r="F6" s="56">
        <v>0.995</v>
      </c>
      <c r="G6" s="52">
        <f t="shared" si="0"/>
        <v>4.0800000000000038E-2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4.8959999999999999</v>
      </c>
      <c r="F7" s="57">
        <v>0</v>
      </c>
      <c r="G7" s="52">
        <f t="shared" si="0"/>
        <v>4.8959999999999999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5.4631199999999573</v>
      </c>
    </row>
    <row r="9" spans="1:17" x14ac:dyDescent="0.35">
      <c r="A9" s="107" t="s">
        <v>9</v>
      </c>
      <c r="B9" s="109">
        <v>421</v>
      </c>
      <c r="C9" s="58" t="s">
        <v>1</v>
      </c>
      <c r="D9" s="59">
        <f>D4</f>
        <v>0.95</v>
      </c>
      <c r="E9" s="18">
        <f>$B$9*D9</f>
        <v>399.95</v>
      </c>
      <c r="F9" s="59">
        <v>0.995</v>
      </c>
      <c r="G9" s="20">
        <f t="shared" si="0"/>
        <v>1.9997500000000017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14.1035</v>
      </c>
      <c r="F10" s="60">
        <v>0.995</v>
      </c>
      <c r="G10" s="20">
        <f>E10*(100%-F10)</f>
        <v>7.0517500000000066E-2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4.21</v>
      </c>
      <c r="F11" s="60">
        <v>0.995</v>
      </c>
      <c r="G11" s="20">
        <f t="shared" si="0"/>
        <v>2.105000000000002E-2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2.7364999999999999</v>
      </c>
      <c r="F12" s="61">
        <v>0</v>
      </c>
      <c r="G12" s="20">
        <f t="shared" si="0"/>
        <v>2.7364999999999999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4.8278175000000019</v>
      </c>
    </row>
    <row r="14" spans="1:17" x14ac:dyDescent="0.35">
      <c r="G14" s="71">
        <f>SUM(G8+G13)</f>
        <v>10.290937499999959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2.0348657709719979E-3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9.424641465555566E-4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1.0281427053333332E-2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1.0281427053333332E-2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2.5703567633333329E-3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2.5703567633333329E-3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1.0979232190364304E-2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7.1831916695891205E-3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7.1831916695891205E-3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5FB7C-0A85-4865-8781-30FAD5122C46}">
  <dimension ref="A2:Q34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779</v>
      </c>
      <c r="C4" s="45" t="s">
        <v>1</v>
      </c>
      <c r="D4" s="54">
        <v>0.95</v>
      </c>
      <c r="E4" s="50">
        <f>$B$4*D4</f>
        <v>740.05</v>
      </c>
      <c r="F4" s="55">
        <v>0.99950000000000006</v>
      </c>
      <c r="G4" s="52">
        <f>E4*(100%-F4)</f>
        <v>0.37002499999995925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26.486000000000001</v>
      </c>
      <c r="F5" s="56">
        <v>0.995</v>
      </c>
      <c r="G5" s="52">
        <f t="shared" ref="G5:G12" si="0">E5*(100%-F5)</f>
        <v>0.13243000000000013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7.79</v>
      </c>
      <c r="F6" s="56">
        <v>0.995</v>
      </c>
      <c r="G6" s="52">
        <f t="shared" si="0"/>
        <v>3.8950000000000033E-2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4.6740000000000004</v>
      </c>
      <c r="F7" s="57">
        <v>0</v>
      </c>
      <c r="G7" s="52">
        <f t="shared" si="0"/>
        <v>4.6740000000000004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5.2154049999999597</v>
      </c>
    </row>
    <row r="9" spans="1:17" x14ac:dyDescent="0.35">
      <c r="A9" s="107" t="s">
        <v>9</v>
      </c>
      <c r="B9" s="109">
        <v>390</v>
      </c>
      <c r="C9" s="58" t="s">
        <v>1</v>
      </c>
      <c r="D9" s="59">
        <f>D4</f>
        <v>0.95</v>
      </c>
      <c r="E9" s="18">
        <f>$B$9*D9</f>
        <v>370.5</v>
      </c>
      <c r="F9" s="59">
        <v>0.995</v>
      </c>
      <c r="G9" s="20">
        <f t="shared" si="0"/>
        <v>1.8525000000000016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13.065000000000001</v>
      </c>
      <c r="F10" s="60">
        <v>0.995</v>
      </c>
      <c r="G10" s="20">
        <f>E10*(100%-F10)</f>
        <v>6.5325000000000064E-2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3.9</v>
      </c>
      <c r="F11" s="60">
        <v>0.995</v>
      </c>
      <c r="G11" s="20">
        <f t="shared" si="0"/>
        <v>1.9500000000000017E-2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2.5349999999999997</v>
      </c>
      <c r="F12" s="61">
        <v>0</v>
      </c>
      <c r="G12" s="20">
        <f t="shared" si="0"/>
        <v>2.5349999999999997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4.4723250000000014</v>
      </c>
    </row>
    <row r="14" spans="1:17" x14ac:dyDescent="0.35">
      <c r="G14" s="71">
        <f>SUM(G8+G13)</f>
        <v>9.6877299999999611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1.942598573023513E-3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8.997298654004639E-4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9.8152348952777781E-3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9.8152348952777781E-3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2.4538087238194445E-3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2.4538087238194445E-3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1.0170785164470496E-2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6.6542630668402778E-3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6.6542630668402778E-3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88D33-858D-4EFE-8772-5CAE1C2D4E7B}">
  <dimension ref="A2:Q34"/>
  <sheetViews>
    <sheetView tabSelected="1" workbookViewId="0">
      <selection activeCell="J11" sqref="J11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744</v>
      </c>
      <c r="C4" s="45" t="s">
        <v>1</v>
      </c>
      <c r="D4" s="54">
        <v>0.95</v>
      </c>
      <c r="E4" s="50">
        <f>$B$4*D4</f>
        <v>706.8</v>
      </c>
      <c r="F4" s="55">
        <v>0.99950000000000006</v>
      </c>
      <c r="G4" s="52">
        <f>E4*(100%-F4)</f>
        <v>0.35339999999996108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25.296000000000003</v>
      </c>
      <c r="F5" s="56">
        <v>0.995</v>
      </c>
      <c r="G5" s="52">
        <f t="shared" ref="G5:G12" si="0">E5*(100%-F5)</f>
        <v>0.12648000000000012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7.44</v>
      </c>
      <c r="F6" s="56">
        <v>0.995</v>
      </c>
      <c r="G6" s="52">
        <f t="shared" si="0"/>
        <v>3.7200000000000032E-2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4.4640000000000004</v>
      </c>
      <c r="F7" s="57">
        <v>0</v>
      </c>
      <c r="G7" s="52">
        <f t="shared" si="0"/>
        <v>4.4640000000000004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4.9810799999999613</v>
      </c>
    </row>
    <row r="9" spans="1:17" x14ac:dyDescent="0.35">
      <c r="A9" s="107" t="s">
        <v>9</v>
      </c>
      <c r="B9" s="109">
        <v>343</v>
      </c>
      <c r="C9" s="58" t="s">
        <v>1</v>
      </c>
      <c r="D9" s="59">
        <f>D4</f>
        <v>0.95</v>
      </c>
      <c r="E9" s="18">
        <f>$B$9*D9</f>
        <v>325.84999999999997</v>
      </c>
      <c r="F9" s="59">
        <v>0.995</v>
      </c>
      <c r="G9" s="20">
        <f t="shared" si="0"/>
        <v>1.6292500000000012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11.490500000000001</v>
      </c>
      <c r="F10" s="60">
        <v>0.995</v>
      </c>
      <c r="G10" s="20">
        <f>E10*(100%-F10)</f>
        <v>5.7452500000000052E-2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3.43</v>
      </c>
      <c r="F11" s="60">
        <v>0.995</v>
      </c>
      <c r="G11" s="20">
        <f t="shared" si="0"/>
        <v>1.7150000000000016E-2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2.2294999999999998</v>
      </c>
      <c r="F12" s="61">
        <v>0</v>
      </c>
      <c r="G12" s="20">
        <f t="shared" si="0"/>
        <v>2.2294999999999998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3.9333525000000011</v>
      </c>
    </row>
    <row r="14" spans="1:17" x14ac:dyDescent="0.35">
      <c r="G14" s="71">
        <f>SUM(G8+G13)</f>
        <v>8.9144324999999629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1.8553187911803514E-3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8.5930554538888974E-4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9.3742423133333364E-3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9.3742423133333364E-3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2.3435605783333341E-3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2.3435605783333341E-3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8.9450751574702038E-3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5.8523390562210649E-3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5.8523390562210649E-3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82D7-AEA4-4F4B-B02F-CA086DEA4499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981</v>
      </c>
      <c r="C4" s="45" t="s">
        <v>1</v>
      </c>
      <c r="D4" s="54">
        <v>0.95</v>
      </c>
      <c r="E4" s="50">
        <f>$B$4*D4</f>
        <v>931.94999999999993</v>
      </c>
      <c r="F4" s="55">
        <v>0.99950000000000006</v>
      </c>
      <c r="G4" s="52">
        <f>E4*(100%-F4)</f>
        <v>0.46597499999994862</v>
      </c>
      <c r="H4" t="s">
        <v>61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33.353999999999999</v>
      </c>
      <c r="F5" s="56">
        <v>0.995</v>
      </c>
      <c r="G5" s="52">
        <f t="shared" ref="G5:G12" si="0">E5*(100%-F5)</f>
        <v>0.16677000000000014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9.81</v>
      </c>
      <c r="F6" s="56">
        <v>0.995</v>
      </c>
      <c r="G6" s="52">
        <f t="shared" si="0"/>
        <v>4.9050000000000045E-2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5.8860000000000001</v>
      </c>
      <c r="F7" s="57">
        <v>0</v>
      </c>
      <c r="G7" s="52">
        <f t="shared" si="0"/>
        <v>5.8860000000000001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6.5677949999999488</v>
      </c>
    </row>
    <row r="9" spans="1:17" x14ac:dyDescent="0.35">
      <c r="A9" s="107" t="s">
        <v>9</v>
      </c>
      <c r="B9" s="109">
        <v>529</v>
      </c>
      <c r="C9" s="58" t="s">
        <v>1</v>
      </c>
      <c r="D9" s="59">
        <f>D4</f>
        <v>0.95</v>
      </c>
      <c r="E9" s="18">
        <f>$B$9*D9</f>
        <v>502.54999999999995</v>
      </c>
      <c r="F9" s="59">
        <v>0.995</v>
      </c>
      <c r="G9" s="20">
        <f t="shared" si="0"/>
        <v>2.5127500000000018</v>
      </c>
      <c r="H9" t="s">
        <v>61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17.721500000000002</v>
      </c>
      <c r="F10" s="60">
        <v>0.995</v>
      </c>
      <c r="G10" s="20">
        <f>E10*(100%-F10)</f>
        <v>8.8607500000000089E-2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5.29</v>
      </c>
      <c r="F11" s="60">
        <v>0.995</v>
      </c>
      <c r="G11" s="20">
        <f t="shared" si="0"/>
        <v>2.6450000000000022E-2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3.4384999999999999</v>
      </c>
      <c r="F12" s="61">
        <v>0</v>
      </c>
      <c r="G12" s="20">
        <f t="shared" si="0"/>
        <v>3.4384999999999999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6.0663075000000024</v>
      </c>
    </row>
    <row r="14" spans="1:17" x14ac:dyDescent="0.35">
      <c r="G14" s="71">
        <f>SUM(G8+G13)</f>
        <v>12.634102499999951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2.4463275996611886E-3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1.1330359408958345E-3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1.2360392082500001E-2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1.2360392082500001E-2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3.0900980206250003E-3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3.0900980206250003E-3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1.3795757312833057E-2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3.6103642690856479E-3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7.2207285381712958E-3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3.6103642690856479E-3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3.6103642690856479E-3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9115F-5FAA-4EF0-AB8E-101DF56F9EFB}">
  <dimension ref="A2:Q34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878</v>
      </c>
      <c r="C4" s="45" t="s">
        <v>1</v>
      </c>
      <c r="D4" s="54">
        <v>0.95</v>
      </c>
      <c r="E4" s="50">
        <f>$B$4*D4</f>
        <v>834.09999999999991</v>
      </c>
      <c r="F4" s="55">
        <v>0.99950000000000006</v>
      </c>
      <c r="G4" s="52">
        <f>E4*(100%-F4)</f>
        <v>0.41704999999995401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29.852000000000004</v>
      </c>
      <c r="F5" s="56">
        <v>0.995</v>
      </c>
      <c r="G5" s="52">
        <f t="shared" ref="G5:G12" si="0">E5*(100%-F5)</f>
        <v>0.14926000000000014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8.7799999999999994</v>
      </c>
      <c r="F6" s="56">
        <v>0.995</v>
      </c>
      <c r="G6" s="52">
        <f t="shared" si="0"/>
        <v>4.3900000000000036E-2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5.2679999999999998</v>
      </c>
      <c r="F7" s="57">
        <v>0</v>
      </c>
      <c r="G7" s="52">
        <f t="shared" si="0"/>
        <v>5.2679999999999998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5.878209999999954</v>
      </c>
    </row>
    <row r="9" spans="1:17" x14ac:dyDescent="0.35">
      <c r="A9" s="107" t="s">
        <v>9</v>
      </c>
      <c r="B9" s="109">
        <v>439</v>
      </c>
      <c r="C9" s="58" t="s">
        <v>1</v>
      </c>
      <c r="D9" s="59">
        <f>D4</f>
        <v>0.95</v>
      </c>
      <c r="E9" s="18">
        <f>$B$9*D9</f>
        <v>417.04999999999995</v>
      </c>
      <c r="F9" s="59">
        <v>0.995</v>
      </c>
      <c r="G9" s="20">
        <f t="shared" si="0"/>
        <v>2.0852500000000016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14.7065</v>
      </c>
      <c r="F10" s="60">
        <v>0.995</v>
      </c>
      <c r="G10" s="20">
        <f>E10*(100%-F10)</f>
        <v>7.353250000000007E-2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4.3899999999999997</v>
      </c>
      <c r="F11" s="60">
        <v>0.995</v>
      </c>
      <c r="G11" s="20">
        <f t="shared" si="0"/>
        <v>2.1950000000000018E-2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2.8534999999999999</v>
      </c>
      <c r="F12" s="61">
        <v>0</v>
      </c>
      <c r="G12" s="20">
        <f t="shared" si="0"/>
        <v>2.8534999999999999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5.0342325000000017</v>
      </c>
    </row>
    <row r="14" spans="1:17" x14ac:dyDescent="0.35">
      <c r="G14" s="71">
        <f>SUM(G8+G13)</f>
        <v>10.912442499999955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2.1894756702370275E-3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1.0140729420046307E-3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1.1062613912777779E-2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1.1062613912777779E-2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2.7656534781944448E-3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2.7656534781944448E-3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1.1448653044109094E-2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7.4903115034432874E-3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7.4903115034432874E-3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A84BD-43CA-44B2-AC71-10DB86910D61}">
  <dimension ref="A2:Q34"/>
  <sheetViews>
    <sheetView workbookViewId="0">
      <selection activeCell="I12" sqref="I12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8" t="s">
        <v>56</v>
      </c>
      <c r="C3" s="68" t="s">
        <v>6</v>
      </c>
      <c r="D3" s="68" t="s">
        <v>8</v>
      </c>
      <c r="E3" s="68" t="s">
        <v>57</v>
      </c>
      <c r="F3" s="68" t="s">
        <v>7</v>
      </c>
      <c r="G3" s="67" t="s">
        <v>58</v>
      </c>
    </row>
    <row r="4" spans="1:17" x14ac:dyDescent="0.35">
      <c r="A4" s="101" t="s">
        <v>0</v>
      </c>
      <c r="B4" s="104">
        <v>716</v>
      </c>
      <c r="C4" s="45" t="s">
        <v>1</v>
      </c>
      <c r="D4" s="54">
        <v>0.95</v>
      </c>
      <c r="E4" s="50">
        <f>$B$4*D4</f>
        <v>680.19999999999993</v>
      </c>
      <c r="F4" s="55">
        <v>0.99950000000000006</v>
      </c>
      <c r="G4" s="52">
        <f>E4*(100%-F4)</f>
        <v>0.34009999999996249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24.344000000000001</v>
      </c>
      <c r="F5" s="56">
        <v>0.995</v>
      </c>
      <c r="G5" s="52">
        <f t="shared" ref="G5:G12" si="0">E5*(100%-F5)</f>
        <v>0.12172000000000012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7.16</v>
      </c>
      <c r="F6" s="56">
        <v>0.995</v>
      </c>
      <c r="G6" s="52">
        <f t="shared" si="0"/>
        <v>3.5800000000000033E-2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4.2960000000000003</v>
      </c>
      <c r="F7" s="57">
        <v>0</v>
      </c>
      <c r="G7" s="52">
        <f t="shared" si="0"/>
        <v>4.2960000000000003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4.7936199999999634</v>
      </c>
    </row>
    <row r="9" spans="1:17" x14ac:dyDescent="0.35">
      <c r="A9" s="107" t="s">
        <v>9</v>
      </c>
      <c r="B9" s="109">
        <v>358</v>
      </c>
      <c r="C9" s="58" t="s">
        <v>1</v>
      </c>
      <c r="D9" s="59">
        <f>D4</f>
        <v>0.95</v>
      </c>
      <c r="E9" s="18">
        <f>$B$9*D9</f>
        <v>340.09999999999997</v>
      </c>
      <c r="F9" s="59">
        <v>0.995</v>
      </c>
      <c r="G9" s="20">
        <f t="shared" si="0"/>
        <v>1.7005000000000012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11.993</v>
      </c>
      <c r="F10" s="60">
        <v>0.995</v>
      </c>
      <c r="G10" s="20">
        <f>E10*(100%-F10)</f>
        <v>5.9965000000000053E-2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3.58</v>
      </c>
      <c r="F11" s="60">
        <v>0.995</v>
      </c>
      <c r="G11" s="20">
        <f t="shared" si="0"/>
        <v>1.7900000000000017E-2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2.327</v>
      </c>
      <c r="F12" s="61">
        <v>0</v>
      </c>
      <c r="G12" s="20">
        <f t="shared" si="0"/>
        <v>2.327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4.1053650000000008</v>
      </c>
    </row>
    <row r="14" spans="1:17" x14ac:dyDescent="0.35">
      <c r="G14" s="71">
        <f>SUM(G8+G13)</f>
        <v>8.8989849999999642</v>
      </c>
      <c r="H14">
        <v>6.53</v>
      </c>
    </row>
    <row r="15" spans="1:17" ht="17.5" thickBot="1" x14ac:dyDescent="0.45">
      <c r="A15" s="9" t="s">
        <v>51</v>
      </c>
      <c r="K15" t="s">
        <v>68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1.7854949657058218E-3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9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8.2696608937963048E-4</v>
      </c>
      <c r="I19" s="49">
        <v>32</v>
      </c>
      <c r="J19" s="47">
        <f t="shared" ref="J19:J29" si="2">CONVERT(I19,"ft","m")</f>
        <v>9.7536000000000005</v>
      </c>
      <c r="K19" s="44">
        <v>107</v>
      </c>
      <c r="L19" s="47">
        <f t="shared" ref="L19:L29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9" si="4">CONVERT(N19,"ft","m")</f>
        <v>18.359579474472255</v>
      </c>
      <c r="P19" s="49">
        <v>2</v>
      </c>
      <c r="Q19" s="52">
        <f t="shared" ref="Q19:Q29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9.0214482477777771E-3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9.0214482477777771E-3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72" t="s">
        <v>29</v>
      </c>
      <c r="C22" s="73" t="s">
        <v>30</v>
      </c>
      <c r="D22" s="72" t="s">
        <v>43</v>
      </c>
      <c r="E22" s="74">
        <v>421911.94</v>
      </c>
      <c r="F22" s="74">
        <v>4622211.67</v>
      </c>
      <c r="G22" s="75">
        <v>216.15</v>
      </c>
      <c r="H22" s="76">
        <v>0</v>
      </c>
      <c r="I22" s="77">
        <v>33.833333333333336</v>
      </c>
      <c r="J22" s="75">
        <f t="shared" si="2"/>
        <v>10.3124</v>
      </c>
      <c r="K22" s="72">
        <v>83</v>
      </c>
      <c r="L22" s="75">
        <f t="shared" si="3"/>
        <v>301.48333333333329</v>
      </c>
      <c r="M22" s="78">
        <v>4566.666666666667</v>
      </c>
      <c r="N22" s="77">
        <f t="shared" si="1"/>
        <v>4.785564269649309</v>
      </c>
      <c r="O22" s="79">
        <f t="shared" si="4"/>
        <v>1.4586399893891093</v>
      </c>
      <c r="P22" s="77">
        <v>4.5</v>
      </c>
      <c r="Q22" s="80">
        <f t="shared" si="5"/>
        <v>1.3715999999999999</v>
      </c>
    </row>
    <row r="23" spans="1:17" x14ac:dyDescent="0.35">
      <c r="A23" s="95"/>
      <c r="B23" s="44" t="s">
        <v>67</v>
      </c>
      <c r="C23" s="45" t="s">
        <v>66</v>
      </c>
      <c r="D23" s="44" t="s">
        <v>43</v>
      </c>
      <c r="E23" s="2">
        <v>421868.72</v>
      </c>
      <c r="F23" s="2">
        <v>4622224.47</v>
      </c>
      <c r="G23" s="47">
        <v>216.62</v>
      </c>
      <c r="H23" s="48">
        <f>CONVERT(G7,"lbm","g")*10%/24/3600</f>
        <v>2.2553620619444443E-3</v>
      </c>
      <c r="I23" s="49">
        <v>31.2</v>
      </c>
      <c r="J23" s="47">
        <f t="shared" si="2"/>
        <v>9.50976</v>
      </c>
      <c r="K23" s="44">
        <v>83</v>
      </c>
      <c r="L23" s="47">
        <f t="shared" si="3"/>
        <v>301.48333333333329</v>
      </c>
      <c r="M23" s="50"/>
      <c r="N23" s="49"/>
      <c r="O23" s="51">
        <v>1.288</v>
      </c>
      <c r="P23" s="49"/>
      <c r="Q23" s="52"/>
    </row>
    <row r="24" spans="1:17" x14ac:dyDescent="0.35">
      <c r="A24" s="95"/>
      <c r="B24" s="44" t="s">
        <v>31</v>
      </c>
      <c r="C24" s="45" t="s">
        <v>32</v>
      </c>
      <c r="D24" s="44" t="s">
        <v>43</v>
      </c>
      <c r="E24" s="46">
        <v>421835.32</v>
      </c>
      <c r="F24" s="46">
        <v>4622206.8</v>
      </c>
      <c r="G24" s="47">
        <v>216.82</v>
      </c>
      <c r="H24" s="48">
        <f>CONVERT(G7,"lbm","g")*10%/24/3600</f>
        <v>2.2553620619444443E-3</v>
      </c>
      <c r="I24" s="49">
        <v>31.333333333333336</v>
      </c>
      <c r="J24" s="47">
        <f t="shared" si="2"/>
        <v>9.5503999999999998</v>
      </c>
      <c r="K24" s="44">
        <v>82</v>
      </c>
      <c r="L24" s="47">
        <f t="shared" si="3"/>
        <v>300.92777777777775</v>
      </c>
      <c r="M24" s="50">
        <v>4800</v>
      </c>
      <c r="N24" s="49">
        <f t="shared" si="1"/>
        <v>5.0300821520401495</v>
      </c>
      <c r="O24" s="51">
        <f t="shared" si="4"/>
        <v>1.5331690399418374</v>
      </c>
      <c r="P24" s="49">
        <v>4.5</v>
      </c>
      <c r="Q24" s="52">
        <f t="shared" si="5"/>
        <v>1.3715999999999999</v>
      </c>
    </row>
    <row r="25" spans="1:17" x14ac:dyDescent="0.35">
      <c r="A25" s="96" t="s">
        <v>9</v>
      </c>
      <c r="B25" s="3" t="s">
        <v>33</v>
      </c>
      <c r="C25" s="1" t="s">
        <v>34</v>
      </c>
      <c r="D25" s="3" t="s">
        <v>43</v>
      </c>
      <c r="E25" s="13">
        <v>421701.7</v>
      </c>
      <c r="F25" s="13">
        <v>4622357.8899999997</v>
      </c>
      <c r="G25" s="2">
        <v>216.74</v>
      </c>
      <c r="H25" s="33">
        <f>CONVERT(SUM(G9:G11),"lbm","g")/24/3600</f>
        <v>9.3362592022575297E-3</v>
      </c>
      <c r="I25" s="29">
        <v>32</v>
      </c>
      <c r="J25" s="28">
        <f t="shared" si="2"/>
        <v>9.7536000000000005</v>
      </c>
      <c r="K25" s="34">
        <v>102</v>
      </c>
      <c r="L25" s="28">
        <f t="shared" si="3"/>
        <v>312.03888888888889</v>
      </c>
      <c r="M25" s="30">
        <v>10365</v>
      </c>
      <c r="N25" s="29">
        <f t="shared" si="1"/>
        <v>41.578852807750359</v>
      </c>
      <c r="O25" s="31">
        <f t="shared" si="4"/>
        <v>12.673234335802309</v>
      </c>
      <c r="P25" s="35">
        <v>2.2999999999999998</v>
      </c>
      <c r="Q25" s="32">
        <f t="shared" si="5"/>
        <v>0.70103999999999989</v>
      </c>
    </row>
    <row r="26" spans="1:17" x14ac:dyDescent="0.35">
      <c r="A26" s="96"/>
      <c r="B26" s="3" t="s">
        <v>35</v>
      </c>
      <c r="C26" s="1" t="s">
        <v>36</v>
      </c>
      <c r="D26" s="3" t="s">
        <v>43</v>
      </c>
      <c r="E26" s="7">
        <v>421736.89</v>
      </c>
      <c r="F26" s="7">
        <v>4622335.04</v>
      </c>
      <c r="G26" s="2">
        <v>216.62</v>
      </c>
      <c r="H26" s="15">
        <f>CONVERT(G12,"lbm","g")*50%/24/3600</f>
        <v>6.1082722510995375E-3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8220</v>
      </c>
      <c r="N26" s="16">
        <f t="shared" si="1"/>
        <v>17.748987854251013</v>
      </c>
      <c r="O26" s="19">
        <f t="shared" si="4"/>
        <v>5.4098914979757087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37</v>
      </c>
      <c r="C27" s="1" t="s">
        <v>38</v>
      </c>
      <c r="D27" s="3" t="s">
        <v>43</v>
      </c>
      <c r="E27" s="7">
        <v>421736.3</v>
      </c>
      <c r="F27" s="7">
        <v>4622328.7</v>
      </c>
      <c r="G27" s="2">
        <v>216.62</v>
      </c>
      <c r="H27" s="15">
        <f>CONVERT(G12,"lbm","g")*50%/24/3600</f>
        <v>6.1082722510995375E-3</v>
      </c>
      <c r="I27" s="16">
        <v>33.583333333333336</v>
      </c>
      <c r="J27" s="17">
        <f t="shared" si="2"/>
        <v>10.2362</v>
      </c>
      <c r="K27" s="14">
        <v>82</v>
      </c>
      <c r="L27" s="17">
        <f t="shared" si="3"/>
        <v>300.92777777777775</v>
      </c>
      <c r="M27" s="18">
        <v>16666.666666666668</v>
      </c>
      <c r="N27" s="16">
        <f t="shared" si="1"/>
        <v>35.987404408457039</v>
      </c>
      <c r="O27" s="19">
        <f t="shared" si="4"/>
        <v>10.968960863697705</v>
      </c>
      <c r="P27" s="16">
        <v>3.1349350449290871</v>
      </c>
      <c r="Q27" s="20">
        <f t="shared" si="5"/>
        <v>0.95552820169438568</v>
      </c>
    </row>
    <row r="28" spans="1:17" x14ac:dyDescent="0.35">
      <c r="A28" s="96"/>
      <c r="B28" s="72" t="s">
        <v>39</v>
      </c>
      <c r="C28" s="73" t="s">
        <v>40</v>
      </c>
      <c r="D28" s="72" t="s">
        <v>44</v>
      </c>
      <c r="E28" s="74">
        <v>421713.72</v>
      </c>
      <c r="F28" s="74">
        <v>4622390.7</v>
      </c>
      <c r="G28" s="75">
        <v>216.61</v>
      </c>
      <c r="H28" s="76">
        <v>0</v>
      </c>
      <c r="I28" s="77">
        <v>3.2083333333333335</v>
      </c>
      <c r="J28" s="75">
        <f t="shared" si="2"/>
        <v>0.97789999999999999</v>
      </c>
      <c r="K28" s="72">
        <v>76</v>
      </c>
      <c r="L28" s="75">
        <f t="shared" si="3"/>
        <v>297.59444444444443</v>
      </c>
      <c r="M28" s="78">
        <v>14022.222222222223</v>
      </c>
      <c r="N28" s="77">
        <f t="shared" si="1"/>
        <v>15.904221802142407</v>
      </c>
      <c r="O28" s="79">
        <f t="shared" si="4"/>
        <v>4.8476068052930064</v>
      </c>
      <c r="P28" s="77">
        <v>4.3254534738661317</v>
      </c>
      <c r="Q28" s="80">
        <f t="shared" si="5"/>
        <v>1.318398218834397</v>
      </c>
    </row>
    <row r="29" spans="1:17" ht="15" thickBot="1" x14ac:dyDescent="0.4">
      <c r="A29" s="97"/>
      <c r="B29" s="81" t="s">
        <v>41</v>
      </c>
      <c r="C29" s="82" t="s">
        <v>42</v>
      </c>
      <c r="D29" s="81" t="s">
        <v>44</v>
      </c>
      <c r="E29" s="83">
        <v>421742.29</v>
      </c>
      <c r="F29" s="83">
        <v>4622390.7</v>
      </c>
      <c r="G29" s="84">
        <v>216.43</v>
      </c>
      <c r="H29" s="85">
        <v>0</v>
      </c>
      <c r="I29" s="86">
        <v>3.2083333333333335</v>
      </c>
      <c r="J29" s="84">
        <f t="shared" si="2"/>
        <v>0.97789999999999999</v>
      </c>
      <c r="K29" s="81">
        <v>76</v>
      </c>
      <c r="L29" s="84">
        <f t="shared" si="3"/>
        <v>297.59444444444443</v>
      </c>
      <c r="M29" s="87">
        <v>32455.555555555555</v>
      </c>
      <c r="N29" s="86">
        <f t="shared" si="1"/>
        <v>36.811594202898547</v>
      </c>
      <c r="O29" s="88">
        <f t="shared" si="4"/>
        <v>11.220173913043476</v>
      </c>
      <c r="P29" s="86">
        <v>4.3254534738661317</v>
      </c>
      <c r="Q29" s="89">
        <f t="shared" si="5"/>
        <v>1.318398218834397</v>
      </c>
    </row>
    <row r="31" spans="1:17" x14ac:dyDescent="0.35">
      <c r="A31" s="11" t="s">
        <v>52</v>
      </c>
    </row>
    <row r="32" spans="1:17" x14ac:dyDescent="0.35">
      <c r="A32" s="10" t="s">
        <v>53</v>
      </c>
    </row>
    <row r="33" spans="1:1" x14ac:dyDescent="0.35">
      <c r="A33" s="12" t="s">
        <v>54</v>
      </c>
    </row>
    <row r="34" spans="1:1" x14ac:dyDescent="0.35">
      <c r="A34" s="10"/>
    </row>
  </sheetData>
  <mergeCells count="19">
    <mergeCell ref="A25:A29"/>
    <mergeCell ref="I16:J16"/>
    <mergeCell ref="K16:L16"/>
    <mergeCell ref="M16:M17"/>
    <mergeCell ref="N16:O16"/>
    <mergeCell ref="P16:Q16"/>
    <mergeCell ref="A18:A24"/>
    <mergeCell ref="C16:C17"/>
    <mergeCell ref="D16:D17"/>
    <mergeCell ref="E16:E17"/>
    <mergeCell ref="F16:F17"/>
    <mergeCell ref="G16:G17"/>
    <mergeCell ref="H16:H17"/>
    <mergeCell ref="A4:A8"/>
    <mergeCell ref="B4:B8"/>
    <mergeCell ref="A9:A13"/>
    <mergeCell ref="B9:B13"/>
    <mergeCell ref="A16:A17"/>
    <mergeCell ref="B16:B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F9139-04E7-4450-B348-DFBEA4084E98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1036</v>
      </c>
      <c r="C4" s="45" t="s">
        <v>1</v>
      </c>
      <c r="D4" s="54">
        <v>0.95</v>
      </c>
      <c r="E4" s="50">
        <f>$B$4*D4</f>
        <v>984.19999999999993</v>
      </c>
      <c r="F4" s="55">
        <v>0.99950000000000006</v>
      </c>
      <c r="G4" s="52">
        <f>E4*(100%-F4)</f>
        <v>0.49209999999994575</v>
      </c>
      <c r="H4" t="s">
        <v>63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35.224000000000004</v>
      </c>
      <c r="F5" s="56">
        <v>0.995</v>
      </c>
      <c r="G5" s="52">
        <f t="shared" ref="G5:G12" si="0">E5*(100%-F5)</f>
        <v>0.17612000000000017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10.36</v>
      </c>
      <c r="F6" s="56">
        <v>0.995</v>
      </c>
      <c r="G6" s="52">
        <f t="shared" si="0"/>
        <v>5.180000000000004E-2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6.2160000000000002</v>
      </c>
      <c r="F7" s="57">
        <v>0</v>
      </c>
      <c r="G7" s="52">
        <f t="shared" si="0"/>
        <v>6.2160000000000002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6.9360199999999459</v>
      </c>
    </row>
    <row r="9" spans="1:17" x14ac:dyDescent="0.35">
      <c r="A9" s="107" t="s">
        <v>9</v>
      </c>
      <c r="B9" s="109">
        <v>593</v>
      </c>
      <c r="C9" s="58" t="s">
        <v>1</v>
      </c>
      <c r="D9" s="59">
        <f>D4</f>
        <v>0.95</v>
      </c>
      <c r="E9" s="18">
        <f>$B$9*D9</f>
        <v>563.35</v>
      </c>
      <c r="F9" s="59">
        <v>0.995</v>
      </c>
      <c r="G9" s="20">
        <f t="shared" si="0"/>
        <v>2.8167500000000025</v>
      </c>
      <c r="H9" t="s">
        <v>64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19.865500000000001</v>
      </c>
      <c r="F10" s="60">
        <v>0.995</v>
      </c>
      <c r="G10" s="20">
        <f>E10*(100%-F10)</f>
        <v>9.9327500000000096E-2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5.93</v>
      </c>
      <c r="F11" s="60">
        <v>0.995</v>
      </c>
      <c r="G11" s="20">
        <f t="shared" si="0"/>
        <v>2.9650000000000024E-2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3.8544999999999998</v>
      </c>
      <c r="F12" s="61">
        <v>0</v>
      </c>
      <c r="G12" s="20">
        <f t="shared" si="0"/>
        <v>3.8544999999999998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6.8002275000000028</v>
      </c>
    </row>
    <row r="14" spans="1:17" x14ac:dyDescent="0.35">
      <c r="G14" s="71">
        <f>SUM(G8+G13)</f>
        <v>13.736247499999948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2.5834815425575855E-3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1.1965598723425938E-3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1.3053380425555556E-2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1.3053380425555556E-2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3.263345106388889E-3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3.263345106388889E-3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1.5464809237258986E-2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4.0471569216782412E-3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8.0943138433564824E-3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4.0471569216782412E-3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4.0471569216782412E-3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DAE50-F3DD-4CB5-85C8-AAC4B220309D}">
  <dimension ref="A2:Q33"/>
  <sheetViews>
    <sheetView workbookViewId="0">
      <selection activeCell="F18" sqref="F18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729</v>
      </c>
      <c r="C4" s="45" t="s">
        <v>1</v>
      </c>
      <c r="D4" s="54">
        <v>0.95</v>
      </c>
      <c r="E4" s="50">
        <f>$B$4*D4</f>
        <v>692.55</v>
      </c>
      <c r="F4" s="55">
        <v>0.99950000000000006</v>
      </c>
      <c r="G4" s="52">
        <f>E4*(100%-F4)</f>
        <v>0.34627499999996186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24.786000000000001</v>
      </c>
      <c r="F5" s="56">
        <v>0.995</v>
      </c>
      <c r="G5" s="52">
        <f t="shared" ref="G5:G12" si="0">E5*(100%-F5)</f>
        <v>0.12393000000000012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7.29</v>
      </c>
      <c r="F6" s="56">
        <v>0.995</v>
      </c>
      <c r="G6" s="52">
        <f t="shared" si="0"/>
        <v>3.6450000000000031E-2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4.3739999999999997</v>
      </c>
      <c r="F7" s="57">
        <v>0</v>
      </c>
      <c r="G7" s="52">
        <f t="shared" si="0"/>
        <v>4.3739999999999997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4.8806549999999618</v>
      </c>
    </row>
    <row r="9" spans="1:17" x14ac:dyDescent="0.35">
      <c r="A9" s="107" t="s">
        <v>9</v>
      </c>
      <c r="B9" s="109">
        <v>487</v>
      </c>
      <c r="C9" s="58" t="s">
        <v>1</v>
      </c>
      <c r="D9" s="59">
        <f>D4</f>
        <v>0.95</v>
      </c>
      <c r="E9" s="18">
        <f>$B$9*D9</f>
        <v>462.65</v>
      </c>
      <c r="F9" s="59">
        <v>0.995</v>
      </c>
      <c r="G9" s="20">
        <f t="shared" si="0"/>
        <v>2.3132500000000018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16.314500000000002</v>
      </c>
      <c r="F10" s="60">
        <v>0.995</v>
      </c>
      <c r="G10" s="20">
        <f>E10*(100%-F10)</f>
        <v>8.1572500000000089E-2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4.87</v>
      </c>
      <c r="F11" s="60">
        <v>0.995</v>
      </c>
      <c r="G11" s="20">
        <f t="shared" si="0"/>
        <v>2.4350000000000021E-2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3.1654999999999998</v>
      </c>
      <c r="F12" s="61">
        <v>0</v>
      </c>
      <c r="G12" s="20">
        <f t="shared" si="0"/>
        <v>3.1654999999999998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5.5846725000000017</v>
      </c>
    </row>
    <row r="14" spans="1:17" x14ac:dyDescent="0.35">
      <c r="G14" s="71">
        <f>SUM(G8+G13)</f>
        <v>10.465327499999963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1.8179131703904249E-3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8.419808368125009E-4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9.1852454925000007E-3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9.1852454925000007E-3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2.2963113731250002E-3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2.2963113731250002E-3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1.2700441987428542E-2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3.3237190908217591E-3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6.6474381816435182E-3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3.3237190908217591E-3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3.3237190908217591E-3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3CE62-5491-485D-A2C2-3592CB61358A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864</v>
      </c>
      <c r="C4" s="45" t="s">
        <v>1</v>
      </c>
      <c r="D4" s="54">
        <v>0.95</v>
      </c>
      <c r="E4" s="50">
        <f>$B$4*D4</f>
        <v>820.8</v>
      </c>
      <c r="F4" s="55">
        <v>0.99950000000000006</v>
      </c>
      <c r="G4" s="52">
        <f>E4*(100%-F4)</f>
        <v>0.4103999999999548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29.376000000000001</v>
      </c>
      <c r="F5" s="56">
        <v>0.995</v>
      </c>
      <c r="G5" s="52">
        <f t="shared" ref="G5:G12" si="0">E5*(100%-F5)</f>
        <v>0.14688000000000015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8.64</v>
      </c>
      <c r="F6" s="56">
        <v>0.995</v>
      </c>
      <c r="G6" s="52">
        <f t="shared" si="0"/>
        <v>4.3200000000000044E-2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5.1840000000000002</v>
      </c>
      <c r="F7" s="57">
        <v>0</v>
      </c>
      <c r="G7" s="52">
        <f t="shared" si="0"/>
        <v>5.1840000000000002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5.784479999999955</v>
      </c>
    </row>
    <row r="9" spans="1:17" x14ac:dyDescent="0.35">
      <c r="A9" s="107" t="s">
        <v>9</v>
      </c>
      <c r="B9" s="109">
        <v>0</v>
      </c>
      <c r="C9" s="58" t="s">
        <v>1</v>
      </c>
      <c r="D9" s="59">
        <f>D4</f>
        <v>0.95</v>
      </c>
      <c r="E9" s="18">
        <f>$B$9*D9</f>
        <v>0</v>
      </c>
      <c r="F9" s="59">
        <v>0.995</v>
      </c>
      <c r="G9" s="20">
        <f t="shared" si="0"/>
        <v>0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0</v>
      </c>
      <c r="F10" s="60">
        <v>0.995</v>
      </c>
      <c r="G10" s="20">
        <f>E10*(100%-F10)</f>
        <v>0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0</v>
      </c>
      <c r="F11" s="60">
        <v>0.995</v>
      </c>
      <c r="G11" s="20">
        <f t="shared" si="0"/>
        <v>0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0</v>
      </c>
      <c r="F12" s="61">
        <v>0</v>
      </c>
      <c r="G12" s="20">
        <f t="shared" si="0"/>
        <v>0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0</v>
      </c>
    </row>
    <row r="14" spans="1:17" x14ac:dyDescent="0.35">
      <c r="G14" s="71">
        <f>SUM(G8+G13)</f>
        <v>5.784479999999955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2.1545637574997625E-3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9.9790321400000095E-4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1.0886216880000001E-2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1.0886216880000001E-2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2.7215542200000001E-3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2.7215542200000001E-3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0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0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0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0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0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2E826-2C8A-400B-A115-7FB45B2345FD}">
  <dimension ref="A2:Q33"/>
  <sheetViews>
    <sheetView workbookViewId="0">
      <selection activeCell="E14" sqref="E14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908</v>
      </c>
      <c r="C4" s="45" t="s">
        <v>1</v>
      </c>
      <c r="D4" s="54">
        <v>0.95</v>
      </c>
      <c r="E4" s="50">
        <f>$B$4*D4</f>
        <v>862.59999999999991</v>
      </c>
      <c r="F4" s="55">
        <v>0.99950000000000006</v>
      </c>
      <c r="G4" s="52">
        <f>E4*(100%-F4)</f>
        <v>0.43129999999995244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30.872000000000003</v>
      </c>
      <c r="F5" s="56">
        <v>0.995</v>
      </c>
      <c r="G5" s="52">
        <f t="shared" ref="G5:G12" si="0">E5*(100%-F5)</f>
        <v>0.15436000000000016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9.08</v>
      </c>
      <c r="F6" s="56">
        <v>0.995</v>
      </c>
      <c r="G6" s="52">
        <f t="shared" si="0"/>
        <v>4.5400000000000038E-2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5.4480000000000004</v>
      </c>
      <c r="F7" s="57">
        <v>0</v>
      </c>
      <c r="G7" s="52">
        <f t="shared" si="0"/>
        <v>5.4480000000000004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6.0790599999999531</v>
      </c>
    </row>
    <row r="9" spans="1:17" x14ac:dyDescent="0.35">
      <c r="A9" s="107" t="s">
        <v>9</v>
      </c>
      <c r="B9" s="109">
        <v>11</v>
      </c>
      <c r="C9" s="58" t="s">
        <v>1</v>
      </c>
      <c r="D9" s="59">
        <f>D4</f>
        <v>0.95</v>
      </c>
      <c r="E9" s="18">
        <f>$B$9*D9</f>
        <v>10.45</v>
      </c>
      <c r="F9" s="59">
        <v>0.995</v>
      </c>
      <c r="G9" s="20">
        <f t="shared" si="0"/>
        <v>5.2250000000000039E-2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0.36850000000000005</v>
      </c>
      <c r="F10" s="60">
        <v>0.995</v>
      </c>
      <c r="G10" s="20">
        <f>E10*(100%-F10)</f>
        <v>1.8425000000000019E-3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0.11</v>
      </c>
      <c r="F11" s="60">
        <v>0.995</v>
      </c>
      <c r="G11" s="20">
        <f t="shared" si="0"/>
        <v>5.5000000000000047E-4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7.1499999999999994E-2</v>
      </c>
      <c r="F12" s="61">
        <v>0</v>
      </c>
      <c r="G12" s="20">
        <f t="shared" si="0"/>
        <v>7.1499999999999994E-2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0.12614250000000005</v>
      </c>
    </row>
    <row r="14" spans="1:17" x14ac:dyDescent="0.35">
      <c r="G14" s="71">
        <f>SUM(G8+G13)</f>
        <v>6.2052024999999533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2.2642869118168801E-3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1.0487223591574087E-3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1.1440607554444449E-2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1.1440607554444449E-2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2.8601518886111122E-3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2.8601518886111122E-3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2.8686829951070629E-4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7.507373716435185E-5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1.501474743287037E-4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7.507373716435185E-5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7.507373716435185E-5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CE411-4B2B-48BB-B5B5-816CC6692A20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1105</v>
      </c>
      <c r="C4" s="45" t="s">
        <v>1</v>
      </c>
      <c r="D4" s="54">
        <v>0.95</v>
      </c>
      <c r="E4" s="50">
        <f>$B$4*D4</f>
        <v>1049.75</v>
      </c>
      <c r="F4" s="55">
        <v>0.99950000000000006</v>
      </c>
      <c r="G4" s="52">
        <f>E4*(100%-F4)</f>
        <v>0.52487499999994225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37.57</v>
      </c>
      <c r="F5" s="56">
        <v>0.995</v>
      </c>
      <c r="G5" s="52">
        <f t="shared" ref="G5:G12" si="0">E5*(100%-F5)</f>
        <v>0.18785000000000016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11.05</v>
      </c>
      <c r="F6" s="56">
        <v>0.995</v>
      </c>
      <c r="G6" s="52">
        <f t="shared" si="0"/>
        <v>5.5250000000000056E-2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6.63</v>
      </c>
      <c r="F7" s="57">
        <v>0</v>
      </c>
      <c r="G7" s="52">
        <f t="shared" si="0"/>
        <v>6.63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7.397974999999942</v>
      </c>
    </row>
    <row r="9" spans="1:17" x14ac:dyDescent="0.35">
      <c r="A9" s="107" t="s">
        <v>9</v>
      </c>
      <c r="B9" s="109">
        <v>317</v>
      </c>
      <c r="C9" s="58" t="s">
        <v>1</v>
      </c>
      <c r="D9" s="59">
        <f>D4</f>
        <v>0.95</v>
      </c>
      <c r="E9" s="18">
        <f>$B$9*D9</f>
        <v>301.14999999999998</v>
      </c>
      <c r="F9" s="59">
        <v>0.995</v>
      </c>
      <c r="G9" s="20">
        <f t="shared" si="0"/>
        <v>1.5057500000000013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10.6195</v>
      </c>
      <c r="F10" s="60">
        <v>0.995</v>
      </c>
      <c r="G10" s="20">
        <f>E10*(100%-F10)</f>
        <v>5.3097500000000047E-2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3.17</v>
      </c>
      <c r="F11" s="60">
        <v>0.995</v>
      </c>
      <c r="G11" s="20">
        <f t="shared" si="0"/>
        <v>1.5850000000000013E-2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2.0604999999999998</v>
      </c>
      <c r="F12" s="61">
        <v>0</v>
      </c>
      <c r="G12" s="20">
        <f t="shared" si="0"/>
        <v>2.0604999999999998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3.6351975000000012</v>
      </c>
    </row>
    <row r="14" spans="1:17" x14ac:dyDescent="0.35">
      <c r="G14" s="71">
        <f>SUM(G8+G13)</f>
        <v>11.033172499999942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2.7555473981912475E-3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1.2762535317939825E-3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1.3922765801388889E-2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1.3922765801388889E-2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3.4806914503472224E-3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3.4806914503472224E-3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8.2670228131721708E-3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2.163488607372685E-3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4.32697721474537E-3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2.163488607372685E-3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2.163488607372685E-3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37C00-B99D-484F-92EF-74FD71E81D70}">
  <dimension ref="A2:Q33"/>
  <sheetViews>
    <sheetView workbookViewId="0">
      <selection activeCell="D4" sqref="D4:G13"/>
    </sheetView>
  </sheetViews>
  <sheetFormatPr defaultRowHeight="14.5" x14ac:dyDescent="0.35"/>
  <cols>
    <col min="1" max="1" width="18" customWidth="1"/>
    <col min="2" max="2" width="11.26953125" bestFit="1" customWidth="1"/>
    <col min="3" max="3" width="24.1796875" bestFit="1" customWidth="1"/>
    <col min="4" max="5" width="12.7265625" bestFit="1" customWidth="1"/>
    <col min="6" max="6" width="10.453125" bestFit="1" customWidth="1"/>
    <col min="7" max="7" width="12.54296875" bestFit="1" customWidth="1"/>
    <col min="8" max="8" width="11.7265625" customWidth="1"/>
    <col min="13" max="13" width="11.54296875" customWidth="1"/>
    <col min="15" max="15" width="13.7265625" customWidth="1"/>
  </cols>
  <sheetData>
    <row r="2" spans="1:17" ht="17.5" thickBot="1" x14ac:dyDescent="0.45">
      <c r="A2" s="9" t="s">
        <v>50</v>
      </c>
    </row>
    <row r="3" spans="1:17" ht="58" x14ac:dyDescent="0.35">
      <c r="A3" s="65" t="s">
        <v>5</v>
      </c>
      <c r="B3" s="66" t="s">
        <v>56</v>
      </c>
      <c r="C3" s="66" t="s">
        <v>6</v>
      </c>
      <c r="D3" s="66" t="s">
        <v>8</v>
      </c>
      <c r="E3" s="66" t="s">
        <v>57</v>
      </c>
      <c r="F3" s="66" t="s">
        <v>7</v>
      </c>
      <c r="G3" s="67" t="s">
        <v>58</v>
      </c>
    </row>
    <row r="4" spans="1:17" x14ac:dyDescent="0.35">
      <c r="A4" s="101" t="s">
        <v>0</v>
      </c>
      <c r="B4" s="104">
        <v>839</v>
      </c>
      <c r="C4" s="45" t="s">
        <v>1</v>
      </c>
      <c r="D4" s="54">
        <v>0.95</v>
      </c>
      <c r="E4" s="50">
        <f>$B$4*D4</f>
        <v>797.05</v>
      </c>
      <c r="F4" s="55">
        <v>0.99950000000000006</v>
      </c>
      <c r="G4" s="52">
        <f>E4*(100%-F4)</f>
        <v>0.39852499999995611</v>
      </c>
    </row>
    <row r="5" spans="1:17" x14ac:dyDescent="0.35">
      <c r="A5" s="102"/>
      <c r="B5" s="105"/>
      <c r="C5" s="45" t="s">
        <v>2</v>
      </c>
      <c r="D5" s="54">
        <v>3.4000000000000002E-2</v>
      </c>
      <c r="E5" s="50">
        <f>$B$4*D5</f>
        <v>28.526000000000003</v>
      </c>
      <c r="F5" s="56">
        <v>0.995</v>
      </c>
      <c r="G5" s="52">
        <f t="shared" ref="G5:G12" si="0">E5*(100%-F5)</f>
        <v>0.14263000000000015</v>
      </c>
    </row>
    <row r="6" spans="1:17" x14ac:dyDescent="0.35">
      <c r="A6" s="102"/>
      <c r="B6" s="105"/>
      <c r="C6" s="45" t="s">
        <v>3</v>
      </c>
      <c r="D6" s="56">
        <v>0.01</v>
      </c>
      <c r="E6" s="50">
        <f>$B$4*D6</f>
        <v>8.39</v>
      </c>
      <c r="F6" s="56">
        <v>0.995</v>
      </c>
      <c r="G6" s="52">
        <f t="shared" si="0"/>
        <v>4.1950000000000043E-2</v>
      </c>
    </row>
    <row r="7" spans="1:17" x14ac:dyDescent="0.35">
      <c r="A7" s="102"/>
      <c r="B7" s="105"/>
      <c r="C7" s="45" t="s">
        <v>4</v>
      </c>
      <c r="D7" s="54">
        <v>6.0000000000000001E-3</v>
      </c>
      <c r="E7" s="47">
        <f>$B$4*D7</f>
        <v>5.0339999999999998</v>
      </c>
      <c r="F7" s="57">
        <v>0</v>
      </c>
      <c r="G7" s="52">
        <f t="shared" si="0"/>
        <v>5.0339999999999998</v>
      </c>
    </row>
    <row r="8" spans="1:17" x14ac:dyDescent="0.35">
      <c r="A8" s="103"/>
      <c r="B8" s="106"/>
      <c r="C8" s="45" t="s">
        <v>59</v>
      </c>
      <c r="D8" s="54" t="s">
        <v>60</v>
      </c>
      <c r="E8" s="47" t="s">
        <v>60</v>
      </c>
      <c r="F8" s="57" t="s">
        <v>60</v>
      </c>
      <c r="G8" s="52">
        <f>SUM(G4:G7)</f>
        <v>5.617104999999956</v>
      </c>
    </row>
    <row r="9" spans="1:17" x14ac:dyDescent="0.35">
      <c r="A9" s="107" t="s">
        <v>9</v>
      </c>
      <c r="B9" s="109">
        <v>480</v>
      </c>
      <c r="C9" s="58" t="s">
        <v>1</v>
      </c>
      <c r="D9" s="59">
        <f>D4</f>
        <v>0.95</v>
      </c>
      <c r="E9" s="18">
        <f>$B$9*D9</f>
        <v>456</v>
      </c>
      <c r="F9" s="59">
        <v>0.995</v>
      </c>
      <c r="G9" s="20">
        <f t="shared" si="0"/>
        <v>2.280000000000002</v>
      </c>
    </row>
    <row r="10" spans="1:17" x14ac:dyDescent="0.35">
      <c r="A10" s="107"/>
      <c r="B10" s="109"/>
      <c r="C10" s="58" t="s">
        <v>2</v>
      </c>
      <c r="D10" s="59">
        <v>3.3500000000000002E-2</v>
      </c>
      <c r="E10" s="18">
        <f>$B$9*D10</f>
        <v>16.080000000000002</v>
      </c>
      <c r="F10" s="60">
        <v>0.995</v>
      </c>
      <c r="G10" s="20">
        <f>E10*(100%-F10)</f>
        <v>8.0400000000000083E-2</v>
      </c>
    </row>
    <row r="11" spans="1:17" x14ac:dyDescent="0.35">
      <c r="A11" s="107"/>
      <c r="B11" s="109"/>
      <c r="C11" s="58" t="s">
        <v>3</v>
      </c>
      <c r="D11" s="60">
        <v>0.01</v>
      </c>
      <c r="E11" s="18">
        <f>$B$9*D11</f>
        <v>4.8</v>
      </c>
      <c r="F11" s="60">
        <v>0.995</v>
      </c>
      <c r="G11" s="20">
        <f t="shared" si="0"/>
        <v>2.4000000000000021E-2</v>
      </c>
    </row>
    <row r="12" spans="1:17" x14ac:dyDescent="0.35">
      <c r="A12" s="107"/>
      <c r="B12" s="109"/>
      <c r="C12" s="58" t="s">
        <v>4</v>
      </c>
      <c r="D12" s="59">
        <v>6.4999999999999997E-3</v>
      </c>
      <c r="E12" s="17">
        <f>$B$9*D12</f>
        <v>3.1199999999999997</v>
      </c>
      <c r="F12" s="61">
        <v>0</v>
      </c>
      <c r="G12" s="20">
        <f t="shared" si="0"/>
        <v>3.1199999999999997</v>
      </c>
    </row>
    <row r="13" spans="1:17" ht="15" thickBot="1" x14ac:dyDescent="0.4">
      <c r="A13" s="108"/>
      <c r="B13" s="110"/>
      <c r="C13" s="62" t="s">
        <v>59</v>
      </c>
      <c r="D13" s="63" t="s">
        <v>60</v>
      </c>
      <c r="E13" s="23" t="s">
        <v>60</v>
      </c>
      <c r="F13" s="64" t="s">
        <v>60</v>
      </c>
      <c r="G13" s="27">
        <f>SUM(G9:G12)</f>
        <v>5.5044000000000022</v>
      </c>
    </row>
    <row r="14" spans="1:17" x14ac:dyDescent="0.35">
      <c r="G14" s="71">
        <f>SUM(G8+G13)</f>
        <v>11.121504999999958</v>
      </c>
    </row>
    <row r="15" spans="1:17" ht="17.5" thickBot="1" x14ac:dyDescent="0.45">
      <c r="A15" s="9" t="s">
        <v>51</v>
      </c>
    </row>
    <row r="16" spans="1:17" x14ac:dyDescent="0.35">
      <c r="A16" s="98" t="s">
        <v>5</v>
      </c>
      <c r="B16" s="92" t="s">
        <v>10</v>
      </c>
      <c r="C16" s="92" t="s">
        <v>11</v>
      </c>
      <c r="D16" s="92" t="s">
        <v>12</v>
      </c>
      <c r="E16" s="90" t="s">
        <v>45</v>
      </c>
      <c r="F16" s="90" t="s">
        <v>46</v>
      </c>
      <c r="G16" s="90" t="s">
        <v>47</v>
      </c>
      <c r="H16" s="90" t="s">
        <v>49</v>
      </c>
      <c r="I16" s="92" t="s">
        <v>13</v>
      </c>
      <c r="J16" s="92"/>
      <c r="K16" s="92" t="s">
        <v>14</v>
      </c>
      <c r="L16" s="92"/>
      <c r="M16" s="90" t="s">
        <v>48</v>
      </c>
      <c r="N16" s="92" t="s">
        <v>16</v>
      </c>
      <c r="O16" s="92"/>
      <c r="P16" s="92" t="s">
        <v>15</v>
      </c>
      <c r="Q16" s="93"/>
    </row>
    <row r="17" spans="1:17" ht="15" thickBot="1" x14ac:dyDescent="0.4">
      <c r="A17" s="99"/>
      <c r="B17" s="100"/>
      <c r="C17" s="100"/>
      <c r="D17" s="100"/>
      <c r="E17" s="91"/>
      <c r="F17" s="91"/>
      <c r="G17" s="91"/>
      <c r="H17" s="91"/>
      <c r="I17" s="69" t="s">
        <v>17</v>
      </c>
      <c r="J17" s="69" t="s">
        <v>18</v>
      </c>
      <c r="K17" s="69" t="s">
        <v>22</v>
      </c>
      <c r="L17" s="69" t="s">
        <v>19</v>
      </c>
      <c r="M17" s="91"/>
      <c r="N17" s="69" t="s">
        <v>20</v>
      </c>
      <c r="O17" s="69" t="s">
        <v>21</v>
      </c>
      <c r="P17" s="69" t="s">
        <v>17</v>
      </c>
      <c r="Q17" s="70" t="s">
        <v>18</v>
      </c>
    </row>
    <row r="18" spans="1:17" x14ac:dyDescent="0.35">
      <c r="A18" s="94" t="s">
        <v>0</v>
      </c>
      <c r="B18" s="36" t="s">
        <v>23</v>
      </c>
      <c r="C18" s="37" t="s">
        <v>24</v>
      </c>
      <c r="D18" s="36" t="s">
        <v>43</v>
      </c>
      <c r="E18" s="38">
        <v>421892.07</v>
      </c>
      <c r="F18" s="38">
        <v>4622242.1100000003</v>
      </c>
      <c r="G18" s="39">
        <v>216.41</v>
      </c>
      <c r="H18" s="40">
        <f>CONVERT(G4,"lbm","g")/24/3600</f>
        <v>2.0922210561832187E-3</v>
      </c>
      <c r="I18" s="41">
        <v>28</v>
      </c>
      <c r="J18" s="39">
        <f>CONVERT(I18,"ft","m")</f>
        <v>8.5343999999999998</v>
      </c>
      <c r="K18" s="36">
        <v>95</v>
      </c>
      <c r="L18" s="39">
        <f>CONVERT(K18,"F","K")</f>
        <v>308.14999999999998</v>
      </c>
      <c r="M18" s="53">
        <v>300</v>
      </c>
      <c r="N18" s="41">
        <f t="shared" ref="N18:N28" si="1">M18/60/(PI()*P18^2/4)</f>
        <v>25.464790894703256</v>
      </c>
      <c r="O18" s="42">
        <f>CONVERT(N18,"ft","m")</f>
        <v>7.7616682647055528</v>
      </c>
      <c r="P18" s="41">
        <v>0.5</v>
      </c>
      <c r="Q18" s="43">
        <f>CONVERT(P18,"ft","m")</f>
        <v>0.15240000000000001</v>
      </c>
    </row>
    <row r="19" spans="1:17" x14ac:dyDescent="0.35">
      <c r="A19" s="95"/>
      <c r="B19" s="44" t="s">
        <v>25</v>
      </c>
      <c r="C19" s="45" t="s">
        <v>26</v>
      </c>
      <c r="D19" s="44" t="s">
        <v>43</v>
      </c>
      <c r="E19" s="46">
        <v>421897.15</v>
      </c>
      <c r="F19" s="46">
        <v>4622252.2699999996</v>
      </c>
      <c r="G19" s="47">
        <v>216.4</v>
      </c>
      <c r="H19" s="48">
        <f>CONVERT(SUM(G5:G6),"lbm","g")/24/3600</f>
        <v>9.6902869970601961E-4</v>
      </c>
      <c r="I19" s="49">
        <v>32</v>
      </c>
      <c r="J19" s="47">
        <f t="shared" ref="J19:J28" si="2">CONVERT(I19,"ft","m")</f>
        <v>9.7536000000000005</v>
      </c>
      <c r="K19" s="44">
        <v>107</v>
      </c>
      <c r="L19" s="47">
        <f t="shared" ref="L19:L28" si="3">CONVERT(K19,"F","K")</f>
        <v>314.81666666666666</v>
      </c>
      <c r="M19" s="50">
        <v>11354</v>
      </c>
      <c r="N19" s="49">
        <f t="shared" si="1"/>
        <v>60.234840795512653</v>
      </c>
      <c r="O19" s="51">
        <f t="shared" ref="O19:O28" si="4">CONVERT(N19,"ft","m")</f>
        <v>18.359579474472255</v>
      </c>
      <c r="P19" s="49">
        <v>2</v>
      </c>
      <c r="Q19" s="52">
        <f t="shared" ref="Q19:Q28" si="5">CONVERT(P19,"ft","m")</f>
        <v>0.60960000000000003</v>
      </c>
    </row>
    <row r="20" spans="1:17" x14ac:dyDescent="0.35">
      <c r="A20" s="95"/>
      <c r="B20" s="44" t="s">
        <v>65</v>
      </c>
      <c r="C20" s="45" t="s">
        <v>55</v>
      </c>
      <c r="D20" s="44" t="s">
        <v>43</v>
      </c>
      <c r="E20" s="2">
        <v>421888.14</v>
      </c>
      <c r="F20" s="2">
        <v>4622229.62</v>
      </c>
      <c r="G20" s="47">
        <v>216.4</v>
      </c>
      <c r="H20" s="40">
        <f>CONVERT(G7,"lbm","g")*40%/24/3600</f>
        <v>1.0571222178611112E-2</v>
      </c>
      <c r="I20" s="49">
        <v>32</v>
      </c>
      <c r="J20" s="47">
        <f t="shared" si="2"/>
        <v>9.7536000000000005</v>
      </c>
      <c r="K20" s="44">
        <v>83</v>
      </c>
      <c r="L20" s="47">
        <f t="shared" si="3"/>
        <v>301.48333333333329</v>
      </c>
      <c r="M20" s="50">
        <v>3887</v>
      </c>
      <c r="N20" s="49">
        <f t="shared" si="1"/>
        <v>36.65986748433761</v>
      </c>
      <c r="O20" s="51">
        <f t="shared" si="4"/>
        <v>11.173927609226103</v>
      </c>
      <c r="P20" s="49">
        <v>1.5</v>
      </c>
      <c r="Q20" s="52">
        <f t="shared" si="5"/>
        <v>0.4572</v>
      </c>
    </row>
    <row r="21" spans="1:17" x14ac:dyDescent="0.35">
      <c r="A21" s="95"/>
      <c r="B21" s="44" t="s">
        <v>27</v>
      </c>
      <c r="C21" s="45" t="s">
        <v>28</v>
      </c>
      <c r="D21" s="44" t="s">
        <v>43</v>
      </c>
      <c r="E21" s="46">
        <v>421896.7</v>
      </c>
      <c r="F21" s="46">
        <v>4622230.3</v>
      </c>
      <c r="G21" s="47">
        <v>216.33</v>
      </c>
      <c r="H21" s="48">
        <f>CONVERT(G7,"lbm","g")*40%/24/3600</f>
        <v>1.0571222178611112E-2</v>
      </c>
      <c r="I21" s="49">
        <v>33.645013123359576</v>
      </c>
      <c r="J21" s="47">
        <f t="shared" si="2"/>
        <v>10.254999999999999</v>
      </c>
      <c r="K21" s="44">
        <v>83</v>
      </c>
      <c r="L21" s="47">
        <f t="shared" si="3"/>
        <v>301.48333333333329</v>
      </c>
      <c r="M21" s="50">
        <v>5300</v>
      </c>
      <c r="N21" s="49">
        <f t="shared" si="1"/>
        <v>40.814883552864245</v>
      </c>
      <c r="O21" s="51">
        <f t="shared" si="4"/>
        <v>12.440376506913022</v>
      </c>
      <c r="P21" s="49">
        <v>1.66</v>
      </c>
      <c r="Q21" s="52">
        <f t="shared" si="5"/>
        <v>0.50596799999999997</v>
      </c>
    </row>
    <row r="22" spans="1:17" x14ac:dyDescent="0.35">
      <c r="A22" s="95"/>
      <c r="B22" s="44" t="s">
        <v>29</v>
      </c>
      <c r="C22" s="45" t="s">
        <v>30</v>
      </c>
      <c r="D22" s="44" t="s">
        <v>43</v>
      </c>
      <c r="E22" s="46">
        <v>421911.94</v>
      </c>
      <c r="F22" s="46">
        <v>4622211.67</v>
      </c>
      <c r="G22" s="47">
        <v>216.15</v>
      </c>
      <c r="H22" s="48">
        <f>CONVERT(G7,"lbm","g")*10%/24/3600</f>
        <v>2.642805544652778E-3</v>
      </c>
      <c r="I22" s="49">
        <v>33.833333333333336</v>
      </c>
      <c r="J22" s="47">
        <f t="shared" si="2"/>
        <v>10.3124</v>
      </c>
      <c r="K22" s="44">
        <v>83</v>
      </c>
      <c r="L22" s="47">
        <f t="shared" si="3"/>
        <v>301.48333333333329</v>
      </c>
      <c r="M22" s="50">
        <v>4566.666666666667</v>
      </c>
      <c r="N22" s="49">
        <f t="shared" si="1"/>
        <v>4.785564269649309</v>
      </c>
      <c r="O22" s="51">
        <f t="shared" si="4"/>
        <v>1.4586399893891093</v>
      </c>
      <c r="P22" s="49">
        <v>4.5</v>
      </c>
      <c r="Q22" s="52">
        <f t="shared" si="5"/>
        <v>1.3715999999999999</v>
      </c>
    </row>
    <row r="23" spans="1:17" x14ac:dyDescent="0.35">
      <c r="A23" s="95"/>
      <c r="B23" s="44" t="s">
        <v>31</v>
      </c>
      <c r="C23" s="45" t="s">
        <v>32</v>
      </c>
      <c r="D23" s="44" t="s">
        <v>43</v>
      </c>
      <c r="E23" s="46">
        <v>421835.32</v>
      </c>
      <c r="F23" s="46">
        <v>4622206.8</v>
      </c>
      <c r="G23" s="47">
        <v>216.82</v>
      </c>
      <c r="H23" s="48">
        <f>CONVERT(G7,"lbm","g")*10%/24/3600</f>
        <v>2.642805544652778E-3</v>
      </c>
      <c r="I23" s="49">
        <v>31.333333333333336</v>
      </c>
      <c r="J23" s="47">
        <f t="shared" si="2"/>
        <v>9.5503999999999998</v>
      </c>
      <c r="K23" s="44">
        <v>82</v>
      </c>
      <c r="L23" s="47">
        <f t="shared" si="3"/>
        <v>300.92777777777775</v>
      </c>
      <c r="M23" s="50">
        <v>4800</v>
      </c>
      <c r="N23" s="49">
        <f t="shared" si="1"/>
        <v>5.0300821520401495</v>
      </c>
      <c r="O23" s="51">
        <f t="shared" si="4"/>
        <v>1.5331690399418374</v>
      </c>
      <c r="P23" s="49">
        <v>4.5</v>
      </c>
      <c r="Q23" s="52">
        <f t="shared" si="5"/>
        <v>1.3715999999999999</v>
      </c>
    </row>
    <row r="24" spans="1:17" x14ac:dyDescent="0.35">
      <c r="A24" s="96" t="s">
        <v>9</v>
      </c>
      <c r="B24" s="3" t="s">
        <v>33</v>
      </c>
      <c r="C24" s="1" t="s">
        <v>34</v>
      </c>
      <c r="D24" s="3" t="s">
        <v>43</v>
      </c>
      <c r="E24" s="13">
        <v>421701.7</v>
      </c>
      <c r="F24" s="13">
        <v>4622357.8899999997</v>
      </c>
      <c r="G24" s="2">
        <v>216.74</v>
      </c>
      <c r="H24" s="33">
        <f>CONVERT(SUM(G9:G11),"lbm","g")/24/3600</f>
        <v>1.2517889433194455E-2</v>
      </c>
      <c r="I24" s="29">
        <v>32</v>
      </c>
      <c r="J24" s="28">
        <f t="shared" si="2"/>
        <v>9.7536000000000005</v>
      </c>
      <c r="K24" s="34">
        <v>102</v>
      </c>
      <c r="L24" s="28">
        <f t="shared" si="3"/>
        <v>312.03888888888889</v>
      </c>
      <c r="M24" s="30">
        <v>10365</v>
      </c>
      <c r="N24" s="29">
        <f t="shared" si="1"/>
        <v>41.578852807750359</v>
      </c>
      <c r="O24" s="31">
        <f t="shared" si="4"/>
        <v>12.673234335802309</v>
      </c>
      <c r="P24" s="35">
        <v>2.2999999999999998</v>
      </c>
      <c r="Q24" s="32">
        <f t="shared" si="5"/>
        <v>0.70103999999999989</v>
      </c>
    </row>
    <row r="25" spans="1:17" x14ac:dyDescent="0.35">
      <c r="A25" s="96"/>
      <c r="B25" s="3" t="s">
        <v>35</v>
      </c>
      <c r="C25" s="1" t="s">
        <v>36</v>
      </c>
      <c r="D25" s="3" t="s">
        <v>43</v>
      </c>
      <c r="E25" s="7">
        <v>421736.89</v>
      </c>
      <c r="F25" s="7">
        <v>4622335.04</v>
      </c>
      <c r="G25" s="2">
        <v>216.62</v>
      </c>
      <c r="H25" s="15">
        <f>CONVERT(G12,"lbm","g")*20%/24/3600</f>
        <v>3.2759448944444441E-3</v>
      </c>
      <c r="I25" s="16">
        <v>33.583333333333336</v>
      </c>
      <c r="J25" s="17">
        <f t="shared" si="2"/>
        <v>10.2362</v>
      </c>
      <c r="K25" s="14">
        <v>82</v>
      </c>
      <c r="L25" s="17">
        <f t="shared" si="3"/>
        <v>300.92777777777775</v>
      </c>
      <c r="M25" s="18">
        <v>8220</v>
      </c>
      <c r="N25" s="16">
        <f t="shared" si="1"/>
        <v>17.748987854251013</v>
      </c>
      <c r="O25" s="19">
        <f t="shared" si="4"/>
        <v>5.4098914979757087</v>
      </c>
      <c r="P25" s="16">
        <v>3.1349350449290871</v>
      </c>
      <c r="Q25" s="20">
        <f t="shared" si="5"/>
        <v>0.95552820169438568</v>
      </c>
    </row>
    <row r="26" spans="1:17" x14ac:dyDescent="0.35">
      <c r="A26" s="96"/>
      <c r="B26" s="3" t="s">
        <v>37</v>
      </c>
      <c r="C26" s="1" t="s">
        <v>38</v>
      </c>
      <c r="D26" s="3" t="s">
        <v>43</v>
      </c>
      <c r="E26" s="7">
        <v>421736.3</v>
      </c>
      <c r="F26" s="7">
        <v>4622328.7</v>
      </c>
      <c r="G26" s="2">
        <v>216.62</v>
      </c>
      <c r="H26" s="15">
        <f>CONVERT(G12,"lbm","g")*40%/24/3600</f>
        <v>6.5518897888888882E-3</v>
      </c>
      <c r="I26" s="16">
        <v>33.583333333333336</v>
      </c>
      <c r="J26" s="17">
        <f t="shared" si="2"/>
        <v>10.2362</v>
      </c>
      <c r="K26" s="14">
        <v>82</v>
      </c>
      <c r="L26" s="17">
        <f t="shared" si="3"/>
        <v>300.92777777777775</v>
      </c>
      <c r="M26" s="18">
        <v>16666.666666666668</v>
      </c>
      <c r="N26" s="16">
        <f t="shared" si="1"/>
        <v>35.987404408457039</v>
      </c>
      <c r="O26" s="19">
        <f t="shared" si="4"/>
        <v>10.968960863697705</v>
      </c>
      <c r="P26" s="16">
        <v>3.1349350449290871</v>
      </c>
      <c r="Q26" s="20">
        <f t="shared" si="5"/>
        <v>0.95552820169438568</v>
      </c>
    </row>
    <row r="27" spans="1:17" x14ac:dyDescent="0.35">
      <c r="A27" s="96"/>
      <c r="B27" s="3" t="s">
        <v>39</v>
      </c>
      <c r="C27" s="1" t="s">
        <v>40</v>
      </c>
      <c r="D27" s="3" t="s">
        <v>44</v>
      </c>
      <c r="E27" s="7">
        <v>421713.72</v>
      </c>
      <c r="F27" s="7">
        <v>4622390.7</v>
      </c>
      <c r="G27" s="2">
        <v>216.61</v>
      </c>
      <c r="H27" s="15">
        <f>CONVERT(G12,"lbm","g")*20%/24/3600</f>
        <v>3.2759448944444441E-3</v>
      </c>
      <c r="I27" s="16">
        <v>3.2083333333333335</v>
      </c>
      <c r="J27" s="17">
        <f t="shared" si="2"/>
        <v>0.97789999999999999</v>
      </c>
      <c r="K27" s="14">
        <v>76</v>
      </c>
      <c r="L27" s="17">
        <f t="shared" si="3"/>
        <v>297.59444444444443</v>
      </c>
      <c r="M27" s="18">
        <v>14022.222222222223</v>
      </c>
      <c r="N27" s="16">
        <f t="shared" si="1"/>
        <v>15.904221802142407</v>
      </c>
      <c r="O27" s="19">
        <f t="shared" si="4"/>
        <v>4.8476068052930064</v>
      </c>
      <c r="P27" s="16">
        <v>4.3254534738661317</v>
      </c>
      <c r="Q27" s="20">
        <f t="shared" si="5"/>
        <v>1.318398218834397</v>
      </c>
    </row>
    <row r="28" spans="1:17" ht="15" thickBot="1" x14ac:dyDescent="0.4">
      <c r="A28" s="97"/>
      <c r="B28" s="4" t="s">
        <v>41</v>
      </c>
      <c r="C28" s="5" t="s">
        <v>42</v>
      </c>
      <c r="D28" s="4" t="s">
        <v>44</v>
      </c>
      <c r="E28" s="8">
        <v>421742.29</v>
      </c>
      <c r="F28" s="8">
        <v>4622390.7</v>
      </c>
      <c r="G28" s="6">
        <v>216.43</v>
      </c>
      <c r="H28" s="21">
        <f>CONVERT(G12,"lbm","g")*20%/24/3600</f>
        <v>3.2759448944444441E-3</v>
      </c>
      <c r="I28" s="22">
        <v>3.2083333333333335</v>
      </c>
      <c r="J28" s="23">
        <f t="shared" si="2"/>
        <v>0.97789999999999999</v>
      </c>
      <c r="K28" s="24">
        <v>76</v>
      </c>
      <c r="L28" s="23">
        <f t="shared" si="3"/>
        <v>297.59444444444443</v>
      </c>
      <c r="M28" s="25">
        <v>32455.555555555555</v>
      </c>
      <c r="N28" s="22">
        <f t="shared" si="1"/>
        <v>36.811594202898547</v>
      </c>
      <c r="O28" s="26">
        <f t="shared" si="4"/>
        <v>11.220173913043476</v>
      </c>
      <c r="P28" s="22">
        <v>4.3254534738661317</v>
      </c>
      <c r="Q28" s="27">
        <f t="shared" si="5"/>
        <v>1.318398218834397</v>
      </c>
    </row>
    <row r="30" spans="1:17" x14ac:dyDescent="0.35">
      <c r="A30" s="11" t="s">
        <v>52</v>
      </c>
    </row>
    <row r="31" spans="1:17" x14ac:dyDescent="0.35">
      <c r="A31" s="10" t="s">
        <v>53</v>
      </c>
    </row>
    <row r="32" spans="1:17" x14ac:dyDescent="0.35">
      <c r="A32" s="12" t="s">
        <v>54</v>
      </c>
    </row>
    <row r="33" spans="1:1" x14ac:dyDescent="0.35">
      <c r="A33" s="10"/>
    </row>
  </sheetData>
  <mergeCells count="19">
    <mergeCell ref="A4:A8"/>
    <mergeCell ref="B4:B8"/>
    <mergeCell ref="A9:A13"/>
    <mergeCell ref="B9:B13"/>
    <mergeCell ref="A16:A17"/>
    <mergeCell ref="B16:B17"/>
    <mergeCell ref="P16:Q16"/>
    <mergeCell ref="A18:A23"/>
    <mergeCell ref="C16:C17"/>
    <mergeCell ref="D16:D17"/>
    <mergeCell ref="E16:E17"/>
    <mergeCell ref="F16:F17"/>
    <mergeCell ref="G16:G17"/>
    <mergeCell ref="H16:H17"/>
    <mergeCell ref="A24:A28"/>
    <mergeCell ref="I16:J16"/>
    <mergeCell ref="K16:L16"/>
    <mergeCell ref="M16:M17"/>
    <mergeCell ref="N16:O1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12D51C09211345A578ACB73B5E22BB" ma:contentTypeVersion="4" ma:contentTypeDescription="Create a new document." ma:contentTypeScope="" ma:versionID="d74e45044a9876ef3a25149bf4731987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22d004a6-2f8d-4a75-9f1d-859e2ae55add" targetNamespace="http://schemas.microsoft.com/office/2006/metadata/properties" ma:root="true" ma:fieldsID="a1f470fc53d1a890e32ee76861812ea4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22d004a6-2f8d-4a75-9f1d-859e2ae55add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e3f09c3df709400db2417a7161762d6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54f485cd-92c0-4abe-a378-745fe4335b12}" ma:internalName="TaxCatchAllLabel" ma:readOnly="true" ma:showField="CatchAllDataLabel" ma:web="22d004a6-2f8d-4a75-9f1d-859e2ae55a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54f485cd-92c0-4abe-a378-745fe4335b12}" ma:internalName="TaxCatchAll" ma:showField="CatchAllData" ma:web="22d004a6-2f8d-4a75-9f1d-859e2ae55a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004a6-2f8d-4a75-9f1d-859e2ae55add" elementFormDefault="qualified">
    <xsd:import namespace="http://schemas.microsoft.com/office/2006/documentManagement/types"/>
    <xsd:import namespace="http://schemas.microsoft.com/office/infopath/2007/PartnerControls"/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e3f09c3df709400db2417a7161762d62 xmlns="22d004a6-2f8d-4a75-9f1d-859e2ae55add">
      <Terms xmlns="http://schemas.microsoft.com/office/infopath/2007/PartnerControls"/>
    </e3f09c3df709400db2417a7161762d62>
    <Document_x0020_Creation_x0020_Date xmlns="4ffa91fb-a0ff-4ac5-b2db-65c790d184a4">2018-10-02T20:16:05+00:00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/>
  </documentManagement>
</p:properties>
</file>

<file path=customXml/itemProps1.xml><?xml version="1.0" encoding="utf-8"?>
<ds:datastoreItem xmlns:ds="http://schemas.openxmlformats.org/officeDocument/2006/customXml" ds:itemID="{8929BB4E-9769-4D4A-A92C-A5EFDE54F7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7AE5AA-649A-4C04-8C2F-01FDEE9E0679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3BF17706-7A4B-4F6A-B741-9E42A28351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22d004a6-2f8d-4a75-9f1d-859e2ae55a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3C38FD0-B1EF-4728-92B8-FB7EEBC30797}">
  <ds:schemaRefs>
    <ds:schemaRef ds:uri="http://schemas.microsoft.com/sharepoint/v3"/>
    <ds:schemaRef ds:uri="http://purl.org/dc/terms/"/>
    <ds:schemaRef ds:uri="http://schemas.openxmlformats.org/package/2006/metadata/core-properties"/>
    <ds:schemaRef ds:uri="22d004a6-2f8d-4a75-9f1d-859e2ae55add"/>
    <ds:schemaRef ds:uri="http://schemas.microsoft.com/office/2006/documentManagement/types"/>
    <ds:schemaRef ds:uri="http://schemas.microsoft.com/office/infopath/2007/PartnerControls"/>
    <ds:schemaRef ds:uri="http://schemas.microsoft.com/sharepoint/v3/fields"/>
    <ds:schemaRef ds:uri="http://schemas.microsoft.com/sharepoint.v3"/>
    <ds:schemaRef ds:uri="http://purl.org/dc/elements/1.1/"/>
    <ds:schemaRef ds:uri="http://schemas.microsoft.com/office/2006/metadata/properties"/>
    <ds:schemaRef ds:uri="4ffa91fb-a0ff-4ac5-b2db-65c790d184a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11_13_2018</vt:lpstr>
      <vt:lpstr>11_16_2018</vt:lpstr>
      <vt:lpstr>11_19_2018</vt:lpstr>
      <vt:lpstr>11_23_2018</vt:lpstr>
      <vt:lpstr>11_25_2018</vt:lpstr>
      <vt:lpstr>11_28_2018</vt:lpstr>
      <vt:lpstr>12_01_2018</vt:lpstr>
      <vt:lpstr>12_06_2018</vt:lpstr>
      <vt:lpstr>12_07_2018</vt:lpstr>
      <vt:lpstr>12_10_2018</vt:lpstr>
      <vt:lpstr>12_13_2018</vt:lpstr>
      <vt:lpstr>12_16_2018</vt:lpstr>
      <vt:lpstr>12_19_2018</vt:lpstr>
      <vt:lpstr>12_22_2018</vt:lpstr>
      <vt:lpstr>12_26_2018</vt:lpstr>
      <vt:lpstr>12_28_2018</vt:lpstr>
      <vt:lpstr>01_02_2019</vt:lpstr>
      <vt:lpstr>01_03_2019</vt:lpstr>
      <vt:lpstr>01_06_2019</vt:lpstr>
      <vt:lpstr>01_09_2019</vt:lpstr>
      <vt:lpstr>01_12_2019</vt:lpstr>
      <vt:lpstr>01_15_2019</vt:lpstr>
      <vt:lpstr>01_17_2019</vt:lpstr>
      <vt:lpstr>01_22_2019</vt:lpstr>
      <vt:lpstr>01_24_2019</vt:lpstr>
      <vt:lpstr>01_27_2019</vt:lpstr>
      <vt:lpstr>02_01_2019</vt:lpstr>
      <vt:lpstr>02_02_2019</vt:lpstr>
      <vt:lpstr>02_05_2019</vt:lpstr>
      <vt:lpstr>02_08_2019</vt:lpstr>
      <vt:lpstr>02_11_2019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Courtney Adcock</dc:creator>
  <cp:lastModifiedBy>Shappley, Ned</cp:lastModifiedBy>
  <dcterms:created xsi:type="dcterms:W3CDTF">2018-10-02T15:58:52Z</dcterms:created>
  <dcterms:modified xsi:type="dcterms:W3CDTF">2019-04-29T12:39:05Z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0x0101000B12D51C09211345A578ACB73B5E22BB</vt:lpwstr>
  </property>
  <property fmtid="{D5CDD505-2E9C-101B-9397-08002B2CF9AE}" pid="4" name="TaxKeyword">
    <vt:lpwstr/>
  </property>
</Properties>
</file>